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7755"/>
  </bookViews>
  <sheets>
    <sheet name="Итого" sheetId="1" r:id="rId1"/>
  </sheets>
  <calcPr calcId="152511" calcMode="manual" calcOnSave="0"/>
</workbook>
</file>

<file path=xl/calcChain.xml><?xml version="1.0" encoding="utf-8"?>
<calcChain xmlns="http://schemas.openxmlformats.org/spreadsheetml/2006/main">
  <c r="E11" i="1"/>
  <c r="E7"/>
  <c r="E39" l="1"/>
  <c r="D48" l="1"/>
  <c r="D47"/>
  <c r="D46"/>
  <c r="E25"/>
  <c r="E48" l="1"/>
  <c r="E41"/>
  <c r="E28"/>
  <c r="E47" l="1"/>
  <c r="E16"/>
  <c r="E43" s="1"/>
  <c r="E45" s="1"/>
  <c r="E46" l="1"/>
</calcChain>
</file>

<file path=xl/sharedStrings.xml><?xml version="1.0" encoding="utf-8"?>
<sst xmlns="http://schemas.openxmlformats.org/spreadsheetml/2006/main" count="72" uniqueCount="72">
  <si>
    <t>№ п/п</t>
  </si>
  <si>
    <t>Статья расхода</t>
  </si>
  <si>
    <t>ПЛАН, руб. в год</t>
  </si>
  <si>
    <t>1. Обязательные платежи по содержанию ДНТ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</si>
  <si>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</si>
  <si>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</si>
  <si>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</si>
  <si>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</si>
  <si>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</si>
  <si>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</si>
  <si>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</si>
  <si>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</si>
  <si>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</si>
  <si>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2 . ПЛАТЕЖИ ПО МИНИМАЛЬНОМУ ОБЕСПЕЧЕНИЮ ЖИЗНЕДЕЯТЕЛЬНОСТИ ПОСЁЛКА</t>
  </si>
  <si>
    <t>2.1.</t>
  </si>
  <si>
    <t xml:space="preserve">Услуги ЧОП по осуществлению контрольно-пропускного режима на территорию поселка, 5 постов 350 000 руб в мес БЕЗ НАЛОГОВ </t>
  </si>
  <si>
    <t>2.2.</t>
  </si>
  <si>
    <t xml:space="preserve">Услуги вневедомственной охраны (тревожная кнопка) на случай чрезвычайных ситуаций, включая оборудование и 2 кнопки. 5 000 руб в мес </t>
  </si>
  <si>
    <t>2.3.</t>
  </si>
  <si>
    <t>2.4.</t>
  </si>
  <si>
    <t>2.5.</t>
  </si>
  <si>
    <t>Обслуживание и текущий ремонт дренажной системы поселка</t>
  </si>
  <si>
    <t>2.6.</t>
  </si>
  <si>
    <t>2.7.</t>
  </si>
  <si>
    <t>2.8.</t>
  </si>
  <si>
    <t>Специалист по выставлению счетов, работа с дебиторской задолженностью, делопроизводство, работа с собственниками ( 35 390 руб в мес БЕЗ налогов)</t>
  </si>
  <si>
    <t>2.9.</t>
  </si>
  <si>
    <t>Обработка против клещей общественных зон посёлка, включая обработку детской площадки</t>
  </si>
  <si>
    <t>2.10.</t>
  </si>
  <si>
    <t xml:space="preserve">ИТОГО 2-ой блок </t>
  </si>
  <si>
    <t>3. Инвестиционный блок</t>
  </si>
  <si>
    <t>3.1.</t>
  </si>
  <si>
    <t>Установка лежачих полицейских ( для ограничения скорости передвижения по посёлку)</t>
  </si>
  <si>
    <t>3.2.</t>
  </si>
  <si>
    <t>Установка дорожных знаков ( не более 20 шт. по 4,5 тыс р.) Примечание - данный пункт актуален только вслучае принятия решения по п. 3.1</t>
  </si>
  <si>
    <t>3.3</t>
  </si>
  <si>
    <t>Вывоз диких собак ( около 20 собак по 4 т.р.)</t>
  </si>
  <si>
    <t>3.4.</t>
  </si>
  <si>
    <t>3.5.</t>
  </si>
  <si>
    <t>Установка средств слежения</t>
  </si>
  <si>
    <t>3.6.</t>
  </si>
  <si>
    <t>Расходы на юридические услуги оказываемые товариществу</t>
  </si>
  <si>
    <t xml:space="preserve">ИТОГО 3-ий блок </t>
  </si>
  <si>
    <t>4.</t>
  </si>
  <si>
    <t>Обязательные налоги и платежи</t>
  </si>
  <si>
    <t>ИТОГО по всем блокам с налогами и сборами</t>
  </si>
  <si>
    <t>ДНП "Медвежье Озеро 2014"</t>
  </si>
  <si>
    <t>Расходы на проведение общих собраний 2 раза в год</t>
  </si>
  <si>
    <t>Аренда юридического адреса Партнёрства</t>
  </si>
  <si>
    <t>Аренда помещения правления и охраны</t>
  </si>
  <si>
    <t xml:space="preserve">Услуги банка </t>
  </si>
  <si>
    <t>Услуги почты</t>
  </si>
  <si>
    <t>Утилизация и вывоз бытовых отходов по договору со специализированной организацией</t>
  </si>
  <si>
    <t xml:space="preserve">Обслуживание и текущий ремонт электрохозяйства поселка </t>
  </si>
  <si>
    <t xml:space="preserve">Чистка снега ( с 15 ноября по 15 апреля) </t>
  </si>
  <si>
    <t xml:space="preserve">Обслуживание ЗОП ( ИОП) Комендант посёлка и рабочие </t>
  </si>
  <si>
    <t>Чистка дорог в летнее время  водой -  поливальной машиной с щёткой с мая по октябрь + уборка поваленных деревьев</t>
  </si>
  <si>
    <t>Материалы, инструменты , сырьё, инвентарь, хоз принадлежности ( бензин для бензопилы, триммеры для покоса травы, ломаты, перчатки и т.д.) + ПЕСОК ДЛЯ ПОСЫПКИ ДОРОГ ЗИМОЙ</t>
  </si>
  <si>
    <t>3.7</t>
  </si>
  <si>
    <t>Информационные баннеры</t>
  </si>
  <si>
    <t>Обслуживание и текущий ремонт площадок и ограждений для сбора бытовых отходов. Установки доп. Загрождения и чипов</t>
  </si>
  <si>
    <t>Расходы на лицензирование необходимого програмного обеспечения 1С, КОНТУР ( для сдачи деклараций через интернет)</t>
  </si>
  <si>
    <t>Ориентировочная плата в мес в среднем по году с ОДНОГО ПЛАТЕЛЬЩИКА</t>
  </si>
  <si>
    <t>3.8.</t>
  </si>
  <si>
    <t>Изготовление копии плана застройки посёлка на ДНП</t>
  </si>
  <si>
    <t>Канцелярские расходы, расходы на орг.технику ( компьютер, принтер, картриджи , пропуска, плёнка для ламинатор)</t>
  </si>
  <si>
    <t>Специалист по бухгалтерскому и налоговому учёту</t>
  </si>
  <si>
    <t>Бюджет 2016</t>
  </si>
  <si>
    <t>3.9</t>
  </si>
  <si>
    <t>Чистка пруда</t>
  </si>
  <si>
    <t>затраты возможны только в случае если будет экономия по чистке дорог от снега зимой</t>
  </si>
  <si>
    <t xml:space="preserve">у нас есть свой аппарат по распылению, своя спец одежда. Будем приглашать на эти деньги специализированную компанию с спец химией для обработки. Таким образом можно будет сэкономить на стоимости услуги, но обработать больше поверхностей и гораздо качественнее. </t>
  </si>
</sst>
</file>

<file path=xl/styles.xml><?xml version="1.0" encoding="utf-8"?>
<styleSheet xmlns="http://schemas.openxmlformats.org/spreadsheetml/2006/main">
  <numFmts count="1">
    <numFmt numFmtId="164" formatCode="_-* #,##0\ _₽_-;\-* #,##0\ _₽_-;_-* &quot;-&quot;??\ _₽_-;_-@_-"/>
  </numFmts>
  <fonts count="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000000"/>
      <name val="Verdana"/>
      <family val="2"/>
      <charset val="204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8999908444471571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Border="1"/>
    <xf numFmtId="4" fontId="0" fillId="0" borderId="2" xfId="0" applyNumberFormat="1" applyBorder="1"/>
    <xf numFmtId="0" fontId="0" fillId="0" borderId="3" xfId="0" applyFill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Fill="1" applyBorder="1" applyAlignment="1">
      <alignment horizontal="left" vertical="center"/>
    </xf>
    <xf numFmtId="4" fontId="2" fillId="0" borderId="8" xfId="0" applyNumberFormat="1" applyFont="1" applyBorder="1" applyAlignment="1">
      <alignment vertical="center"/>
    </xf>
    <xf numFmtId="49" fontId="0" fillId="0" borderId="13" xfId="0" applyNumberFormat="1" applyFill="1" applyBorder="1" applyAlignment="1">
      <alignment horizontal="left" vertical="center"/>
    </xf>
    <xf numFmtId="4" fontId="2" fillId="0" borderId="14" xfId="0" applyNumberFormat="1" applyFont="1" applyBorder="1" applyAlignment="1">
      <alignment vertical="center"/>
    </xf>
    <xf numFmtId="4" fontId="7" fillId="0" borderId="14" xfId="0" applyNumberFormat="1" applyFont="1" applyBorder="1" applyAlignment="1">
      <alignment vertical="center"/>
    </xf>
    <xf numFmtId="49" fontId="0" fillId="0" borderId="17" xfId="0" applyNumberFormat="1" applyFill="1" applyBorder="1" applyAlignment="1">
      <alignment horizontal="left" vertical="center"/>
    </xf>
    <xf numFmtId="4" fontId="2" fillId="0" borderId="19" xfId="0" applyNumberFormat="1" applyFont="1" applyBorder="1" applyAlignment="1">
      <alignment vertical="center"/>
    </xf>
    <xf numFmtId="49" fontId="0" fillId="2" borderId="0" xfId="0" applyNumberFormat="1" applyFill="1" applyAlignment="1">
      <alignment horizontal="left" vertical="center"/>
    </xf>
    <xf numFmtId="0" fontId="0" fillId="2" borderId="0" xfId="0" applyFill="1" applyAlignment="1">
      <alignment vertical="center"/>
    </xf>
    <xf numFmtId="4" fontId="2" fillId="2" borderId="14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left" vertical="center"/>
    </xf>
    <xf numFmtId="4" fontId="2" fillId="2" borderId="8" xfId="0" applyNumberFormat="1" applyFont="1" applyFill="1" applyBorder="1" applyAlignment="1">
      <alignment vertical="center"/>
    </xf>
    <xf numFmtId="49" fontId="0" fillId="2" borderId="17" xfId="0" applyNumberFormat="1" applyFill="1" applyBorder="1" applyAlignment="1">
      <alignment horizontal="left" vertical="center"/>
    </xf>
    <xf numFmtId="4" fontId="2" fillId="2" borderId="19" xfId="0" applyNumberFormat="1" applyFont="1" applyFill="1" applyBorder="1" applyAlignment="1">
      <alignment vertical="center"/>
    </xf>
    <xf numFmtId="49" fontId="0" fillId="0" borderId="11" xfId="0" applyNumberFormat="1" applyFill="1" applyBorder="1" applyAlignment="1">
      <alignment horizontal="left" vertical="center"/>
    </xf>
    <xf numFmtId="4" fontId="2" fillId="0" borderId="12" xfId="0" applyNumberFormat="1" applyFont="1" applyBorder="1" applyAlignment="1">
      <alignment vertical="center"/>
    </xf>
    <xf numFmtId="49" fontId="0" fillId="0" borderId="15" xfId="0" applyNumberFormat="1" applyFill="1" applyBorder="1" applyAlignment="1">
      <alignment horizontal="left" vertical="center"/>
    </xf>
    <xf numFmtId="4" fontId="2" fillId="0" borderId="16" xfId="0" applyNumberFormat="1" applyFont="1" applyBorder="1" applyAlignment="1">
      <alignment vertical="center"/>
    </xf>
    <xf numFmtId="49" fontId="0" fillId="0" borderId="3" xfId="0" applyNumberFormat="1" applyFill="1" applyBorder="1" applyAlignment="1">
      <alignment horizontal="left" vertical="center"/>
    </xf>
    <xf numFmtId="4" fontId="2" fillId="0" borderId="6" xfId="0" applyNumberFormat="1" applyFont="1" applyBorder="1" applyAlignment="1">
      <alignment vertical="center"/>
    </xf>
    <xf numFmtId="49" fontId="0" fillId="0" borderId="0" xfId="0" applyNumberFormat="1" applyFill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center"/>
    </xf>
    <xf numFmtId="4" fontId="2" fillId="0" borderId="10" xfId="0" applyNumberFormat="1" applyFont="1" applyBorder="1" applyAlignment="1">
      <alignment vertical="center"/>
    </xf>
    <xf numFmtId="4" fontId="0" fillId="0" borderId="0" xfId="0" applyNumberFormat="1"/>
    <xf numFmtId="49" fontId="3" fillId="3" borderId="1" xfId="0" applyNumberFormat="1" applyFont="1" applyFill="1" applyBorder="1" applyAlignment="1">
      <alignment horizontal="left" vertical="center"/>
    </xf>
    <xf numFmtId="4" fontId="3" fillId="3" borderId="8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4" fontId="2" fillId="0" borderId="0" xfId="0" applyNumberFormat="1" applyFont="1"/>
    <xf numFmtId="49" fontId="0" fillId="0" borderId="23" xfId="0" applyNumberFormat="1" applyBorder="1"/>
    <xf numFmtId="4" fontId="0" fillId="0" borderId="24" xfId="0" applyNumberFormat="1" applyBorder="1"/>
    <xf numFmtId="49" fontId="0" fillId="0" borderId="22" xfId="0" applyNumberFormat="1" applyBorder="1"/>
    <xf numFmtId="4" fontId="0" fillId="0" borderId="20" xfId="0" applyNumberFormat="1" applyBorder="1"/>
    <xf numFmtId="49" fontId="0" fillId="0" borderId="25" xfId="0" applyNumberFormat="1" applyBorder="1"/>
    <xf numFmtId="4" fontId="0" fillId="0" borderId="26" xfId="0" applyNumberFormat="1" applyBorder="1"/>
    <xf numFmtId="164" fontId="0" fillId="0" borderId="0" xfId="0" applyNumberFormat="1" applyFill="1" applyAlignment="1">
      <alignment vertical="center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45</xdr:row>
      <xdr:rowOff>0</xdr:rowOff>
    </xdr:from>
    <xdr:to>
      <xdr:col>5</xdr:col>
      <xdr:colOff>88900</xdr:colOff>
      <xdr:row>48</xdr:row>
      <xdr:rowOff>59779</xdr:rowOff>
    </xdr:to>
    <xdr:pic>
      <xdr:nvPicPr>
        <xdr:cNvPr id="2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01350" y="26244004"/>
          <a:ext cx="774700" cy="483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F48"/>
  <sheetViews>
    <sheetView tabSelected="1" workbookViewId="0">
      <pane xSplit="4" ySplit="6" topLeftCell="E11" activePane="bottomRight" state="frozen"/>
      <selection pane="topRight" activeCell="E1" sqref="E1"/>
      <selection pane="bottomLeft" activeCell="A7" sqref="A7"/>
      <selection pane="bottomRight" activeCell="F42" sqref="F42"/>
    </sheetView>
  </sheetViews>
  <sheetFormatPr defaultRowHeight="15"/>
  <cols>
    <col min="1" max="1" width="6.28515625" style="1" customWidth="1"/>
    <col min="3" max="3" width="13.42578125" customWidth="1"/>
    <col min="4" max="4" width="38.7109375" customWidth="1"/>
    <col min="5" max="5" width="19.7109375" style="32" customWidth="1"/>
    <col min="6" max="6" width="9.140625" style="1"/>
    <col min="7" max="7" width="9.42578125" style="1" bestFit="1" customWidth="1"/>
    <col min="8" max="84" width="9.140625" style="1"/>
  </cols>
  <sheetData>
    <row r="1" spans="1:84">
      <c r="A1" s="70" t="s">
        <v>67</v>
      </c>
      <c r="B1" s="70"/>
      <c r="C1" s="70"/>
      <c r="D1" s="70"/>
      <c r="E1" s="70"/>
    </row>
    <row r="2" spans="1:84">
      <c r="A2" s="70" t="s">
        <v>46</v>
      </c>
      <c r="B2" s="70"/>
      <c r="C2" s="70"/>
      <c r="D2" s="70"/>
      <c r="E2" s="70"/>
    </row>
    <row r="3" spans="1:84" ht="16.5" thickBot="1">
      <c r="A3" s="71"/>
      <c r="B3" s="72"/>
      <c r="C3" s="72"/>
      <c r="D3" s="72"/>
      <c r="E3" s="72"/>
    </row>
    <row r="4" spans="1:84">
      <c r="A4" s="2"/>
      <c r="B4" s="3"/>
      <c r="C4" s="3"/>
      <c r="D4" s="3"/>
      <c r="E4" s="4"/>
    </row>
    <row r="5" spans="1:84" s="8" customFormat="1" ht="15.75" thickBot="1">
      <c r="A5" s="5" t="s">
        <v>0</v>
      </c>
      <c r="B5" s="73" t="s">
        <v>1</v>
      </c>
      <c r="C5" s="74"/>
      <c r="D5" s="74"/>
      <c r="E5" s="6" t="s">
        <v>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</row>
    <row r="6" spans="1:84" s="8" customFormat="1" ht="19.5" thickBot="1">
      <c r="A6" s="63" t="s">
        <v>3</v>
      </c>
      <c r="B6" s="64"/>
      <c r="C6" s="64"/>
      <c r="D6" s="64"/>
      <c r="E6" s="64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</row>
    <row r="7" spans="1:84" s="8" customFormat="1">
      <c r="A7" s="9" t="s">
        <v>4</v>
      </c>
      <c r="B7" s="75" t="s">
        <v>66</v>
      </c>
      <c r="C7" s="75"/>
      <c r="D7" s="75"/>
      <c r="E7" s="10">
        <f>12*30000</f>
        <v>360000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</row>
    <row r="8" spans="1:84" s="8" customFormat="1">
      <c r="A8" s="11" t="s">
        <v>5</v>
      </c>
      <c r="B8" s="67" t="s">
        <v>49</v>
      </c>
      <c r="C8" s="67"/>
      <c r="D8" s="67"/>
      <c r="E8" s="12">
        <v>0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</row>
    <row r="9" spans="1:84" s="8" customFormat="1">
      <c r="A9" s="11" t="s">
        <v>6</v>
      </c>
      <c r="B9" s="67" t="s">
        <v>48</v>
      </c>
      <c r="C9" s="67"/>
      <c r="D9" s="67"/>
      <c r="E9" s="13">
        <v>15000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</row>
    <row r="10" spans="1:84" s="8" customFormat="1">
      <c r="A10" s="11" t="s">
        <v>7</v>
      </c>
      <c r="B10" s="67" t="s">
        <v>47</v>
      </c>
      <c r="C10" s="67"/>
      <c r="D10" s="67"/>
      <c r="E10" s="12">
        <v>25000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</row>
    <row r="11" spans="1:84" s="8" customFormat="1">
      <c r="A11" s="11" t="s">
        <v>8</v>
      </c>
      <c r="B11" s="67" t="s">
        <v>50</v>
      </c>
      <c r="C11" s="67"/>
      <c r="D11" s="67"/>
      <c r="E11" s="12">
        <f>3500*12</f>
        <v>42000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</row>
    <row r="12" spans="1:84" s="8" customFormat="1">
      <c r="A12" s="11" t="s">
        <v>9</v>
      </c>
      <c r="B12" s="67" t="s">
        <v>51</v>
      </c>
      <c r="C12" s="67"/>
      <c r="D12" s="67"/>
      <c r="E12" s="12">
        <v>12000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</row>
    <row r="13" spans="1:84" s="8" customFormat="1">
      <c r="A13" s="11" t="s">
        <v>10</v>
      </c>
      <c r="B13" s="67" t="s">
        <v>65</v>
      </c>
      <c r="C13" s="67"/>
      <c r="D13" s="67"/>
      <c r="E13" s="12">
        <v>18000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</row>
    <row r="14" spans="1:84" s="8" customFormat="1">
      <c r="A14" s="11" t="s">
        <v>11</v>
      </c>
      <c r="B14" s="67" t="s">
        <v>61</v>
      </c>
      <c r="C14" s="67"/>
      <c r="D14" s="67"/>
      <c r="E14" s="12"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</row>
    <row r="15" spans="1:84" s="8" customFormat="1" ht="15.75" thickBot="1">
      <c r="A15" s="14" t="s">
        <v>12</v>
      </c>
      <c r="B15" s="69" t="s">
        <v>52</v>
      </c>
      <c r="C15" s="69"/>
      <c r="D15" s="69"/>
      <c r="E15" s="15">
        <v>400000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</row>
    <row r="16" spans="1:84" s="8" customFormat="1" ht="15.75" thickBot="1">
      <c r="A16" s="16"/>
      <c r="B16" s="17"/>
      <c r="C16" s="17"/>
      <c r="D16" s="17"/>
      <c r="E16" s="18">
        <f>SUM(E7:E15)</f>
        <v>872000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8" customFormat="1" ht="19.5" thickBot="1">
      <c r="A17" s="63" t="s">
        <v>13</v>
      </c>
      <c r="B17" s="64"/>
      <c r="C17" s="64"/>
      <c r="D17" s="64"/>
      <c r="E17" s="64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</row>
    <row r="18" spans="1:84" s="8" customFormat="1">
      <c r="A18" s="9" t="s">
        <v>14</v>
      </c>
      <c r="B18" s="65" t="s">
        <v>15</v>
      </c>
      <c r="C18" s="65"/>
      <c r="D18" s="65"/>
      <c r="E18" s="10">
        <v>0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</row>
    <row r="19" spans="1:84" s="8" customFormat="1">
      <c r="A19" s="11" t="s">
        <v>16</v>
      </c>
      <c r="B19" s="66" t="s">
        <v>17</v>
      </c>
      <c r="C19" s="66"/>
      <c r="D19" s="66"/>
      <c r="E19" s="12">
        <v>0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</row>
    <row r="20" spans="1:84" s="8" customFormat="1">
      <c r="A20" s="11" t="s">
        <v>18</v>
      </c>
      <c r="B20" s="67" t="s">
        <v>53</v>
      </c>
      <c r="C20" s="67"/>
      <c r="D20" s="67"/>
      <c r="E20" s="12">
        <v>0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</row>
    <row r="21" spans="1:84" s="8" customFormat="1">
      <c r="A21" s="11" t="s">
        <v>19</v>
      </c>
      <c r="B21" s="67" t="s">
        <v>54</v>
      </c>
      <c r="C21" s="67"/>
      <c r="D21" s="67"/>
      <c r="E21" s="12">
        <v>400000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</row>
    <row r="22" spans="1:84" s="8" customFormat="1">
      <c r="A22" s="11" t="s">
        <v>20</v>
      </c>
      <c r="B22" s="67" t="s">
        <v>21</v>
      </c>
      <c r="C22" s="67"/>
      <c r="D22" s="68"/>
      <c r="E22" s="12">
        <v>0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</row>
    <row r="23" spans="1:84" s="8" customFormat="1" ht="30.75" customHeight="1">
      <c r="A23" s="11" t="s">
        <v>22</v>
      </c>
      <c r="B23" s="67" t="s">
        <v>57</v>
      </c>
      <c r="C23" s="67"/>
      <c r="D23" s="68"/>
      <c r="E23" s="12">
        <v>50000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</row>
    <row r="24" spans="1:84" s="8" customFormat="1">
      <c r="A24" s="11" t="s">
        <v>23</v>
      </c>
      <c r="B24" s="67" t="s">
        <v>55</v>
      </c>
      <c r="C24" s="67"/>
      <c r="D24" s="68"/>
      <c r="E24" s="12">
        <v>250000</v>
      </c>
      <c r="F24" s="7"/>
      <c r="G24" s="46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</row>
    <row r="25" spans="1:84" s="8" customFormat="1">
      <c r="A25" s="11" t="s">
        <v>24</v>
      </c>
      <c r="B25" s="67" t="s">
        <v>25</v>
      </c>
      <c r="C25" s="67"/>
      <c r="D25" s="68"/>
      <c r="E25" s="12">
        <f>35000*12</f>
        <v>420000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</row>
    <row r="26" spans="1:84" s="8" customFormat="1">
      <c r="A26" s="11" t="s">
        <v>26</v>
      </c>
      <c r="B26" s="67" t="s">
        <v>27</v>
      </c>
      <c r="C26" s="67"/>
      <c r="D26" s="68"/>
      <c r="E26" s="12">
        <v>30000</v>
      </c>
      <c r="F26" s="37" t="s">
        <v>71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</row>
    <row r="27" spans="1:84" s="8" customFormat="1" ht="15.75" thickBot="1">
      <c r="A27" s="14" t="s">
        <v>28</v>
      </c>
      <c r="B27" s="69" t="s">
        <v>56</v>
      </c>
      <c r="C27" s="69"/>
      <c r="D27" s="69"/>
      <c r="E27" s="15">
        <v>0</v>
      </c>
      <c r="F27" s="37" t="s">
        <v>70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</row>
    <row r="28" spans="1:84" s="8" customFormat="1" ht="15.75" thickBot="1">
      <c r="A28" s="19"/>
      <c r="B28" s="61" t="s">
        <v>29</v>
      </c>
      <c r="C28" s="61"/>
      <c r="D28" s="62"/>
      <c r="E28" s="20">
        <f>SUM(E18:E27)</f>
        <v>1150000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</row>
    <row r="29" spans="1:84" s="8" customFormat="1" ht="19.5" thickBot="1">
      <c r="A29" s="51" t="s">
        <v>30</v>
      </c>
      <c r="B29" s="52"/>
      <c r="C29" s="52"/>
      <c r="D29" s="52"/>
      <c r="E29" s="52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</row>
    <row r="30" spans="1:84" s="8" customFormat="1">
      <c r="A30" s="23" t="s">
        <v>31</v>
      </c>
      <c r="B30" s="53" t="s">
        <v>32</v>
      </c>
      <c r="C30" s="53"/>
      <c r="D30" s="53"/>
      <c r="E30" s="24">
        <v>40000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</row>
    <row r="31" spans="1:84" s="8" customFormat="1">
      <c r="A31" s="25" t="s">
        <v>33</v>
      </c>
      <c r="B31" s="54" t="s">
        <v>34</v>
      </c>
      <c r="C31" s="54"/>
      <c r="D31" s="54"/>
      <c r="E31" s="26">
        <v>0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</row>
    <row r="32" spans="1:84" s="8" customFormat="1">
      <c r="A32" s="25" t="s">
        <v>35</v>
      </c>
      <c r="B32" s="54" t="s">
        <v>36</v>
      </c>
      <c r="C32" s="54"/>
      <c r="D32" s="54"/>
      <c r="E32" s="26">
        <v>20000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</row>
    <row r="33" spans="1:84" s="8" customFormat="1">
      <c r="A33" s="25" t="s">
        <v>37</v>
      </c>
      <c r="B33" s="54" t="s">
        <v>60</v>
      </c>
      <c r="C33" s="54"/>
      <c r="D33" s="54"/>
      <c r="E33" s="26">
        <v>10000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</row>
    <row r="34" spans="1:84" s="8" customFormat="1">
      <c r="A34" s="25" t="s">
        <v>38</v>
      </c>
      <c r="B34" s="54" t="s">
        <v>39</v>
      </c>
      <c r="C34" s="54"/>
      <c r="D34" s="54"/>
      <c r="E34" s="26">
        <v>0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</row>
    <row r="35" spans="1:84" s="8" customFormat="1" ht="15.75" thickBot="1">
      <c r="A35" s="27" t="s">
        <v>40</v>
      </c>
      <c r="B35" s="55" t="s">
        <v>41</v>
      </c>
      <c r="C35" s="55"/>
      <c r="D35" s="55"/>
      <c r="E35" s="28">
        <v>50000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</row>
    <row r="36" spans="1:84" s="8" customFormat="1" ht="15.75" thickBot="1">
      <c r="A36" s="27" t="s">
        <v>58</v>
      </c>
      <c r="B36" s="55" t="s">
        <v>59</v>
      </c>
      <c r="C36" s="55"/>
      <c r="D36" s="55"/>
      <c r="E36" s="28">
        <v>10000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</row>
    <row r="37" spans="1:84" s="8" customFormat="1" ht="15.75" thickBot="1">
      <c r="A37" s="27" t="s">
        <v>63</v>
      </c>
      <c r="B37" s="55" t="s">
        <v>64</v>
      </c>
      <c r="C37" s="55"/>
      <c r="D37" s="55"/>
      <c r="E37" s="28">
        <v>0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</row>
    <row r="38" spans="1:84" s="8" customFormat="1" ht="15.75" thickBot="1">
      <c r="A38" s="27" t="s">
        <v>68</v>
      </c>
      <c r="B38" s="58" t="s">
        <v>69</v>
      </c>
      <c r="C38" s="59"/>
      <c r="D38" s="60"/>
      <c r="E38" s="15">
        <v>500000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</row>
    <row r="39" spans="1:84" s="8" customFormat="1" ht="15.75" thickBot="1">
      <c r="A39" s="21"/>
      <c r="B39" s="56" t="s">
        <v>42</v>
      </c>
      <c r="C39" s="56"/>
      <c r="D39" s="57"/>
      <c r="E39" s="22">
        <f>SUM(E30:E38)</f>
        <v>630000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</row>
    <row r="40" spans="1:84" s="8" customFormat="1" ht="15.75" thickBot="1">
      <c r="A40" s="29"/>
      <c r="E40" s="12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</row>
    <row r="41" spans="1:84" s="8" customFormat="1" ht="15.75" thickBot="1">
      <c r="A41" s="30" t="s">
        <v>43</v>
      </c>
      <c r="B41" s="47" t="s">
        <v>44</v>
      </c>
      <c r="C41" s="48"/>
      <c r="D41" s="48"/>
      <c r="E41" s="31">
        <f>E7*0.13+E7*0.3+E20*0.18+E24*0.13+E24*0.3+E25*0.13+E25*0.3</f>
        <v>442900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</row>
    <row r="42" spans="1:84" ht="15.75" thickBot="1"/>
    <row r="43" spans="1:84" s="36" customFormat="1">
      <c r="A43" s="33"/>
      <c r="B43" s="49" t="s">
        <v>45</v>
      </c>
      <c r="C43" s="49"/>
      <c r="D43" s="50"/>
      <c r="E43" s="34">
        <f>SUM(E41,E39,E28,E16)</f>
        <v>3094900</v>
      </c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</row>
    <row r="44" spans="1:84">
      <c r="D44">
        <v>100</v>
      </c>
    </row>
    <row r="45" spans="1:84">
      <c r="D45" s="38" t="s">
        <v>62</v>
      </c>
      <c r="E45" s="39">
        <f>E43/12/D44</f>
        <v>2579.0833333333335</v>
      </c>
    </row>
    <row r="46" spans="1:84">
      <c r="D46" s="40" t="str">
        <f>A6</f>
        <v>1. Обязательные платежи по содержанию ДНТ</v>
      </c>
      <c r="E46" s="41">
        <f>E16/12/D44</f>
        <v>726.66666666666674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D47" s="42" t="str">
        <f>A17</f>
        <v>2 . ПЛАТЕЖИ ПО МИНИМАЛЬНОМУ ОБЕСПЕЧЕНИЮ ЖИЗНЕДЕЯТЕЛЬНОСТИ ПОСЁЛКА</v>
      </c>
      <c r="E47" s="43">
        <f>(E28+E41)/12/D44</f>
        <v>1327.4166666666665</v>
      </c>
    </row>
    <row r="48" spans="1:84">
      <c r="D48" s="44" t="str">
        <f>A29</f>
        <v>3. Инвестиционный блок</v>
      </c>
      <c r="E48" s="45">
        <f>E39/12/D44</f>
        <v>525</v>
      </c>
    </row>
  </sheetData>
  <mergeCells count="39">
    <mergeCell ref="A1:E1"/>
    <mergeCell ref="A2:E2"/>
    <mergeCell ref="A3:E3"/>
    <mergeCell ref="B15:D15"/>
    <mergeCell ref="B5:D5"/>
    <mergeCell ref="A6:E6"/>
    <mergeCell ref="B7:D7"/>
    <mergeCell ref="B8:D8"/>
    <mergeCell ref="B9:D9"/>
    <mergeCell ref="B10:D10"/>
    <mergeCell ref="B11:D11"/>
    <mergeCell ref="B12:D12"/>
    <mergeCell ref="B13:D13"/>
    <mergeCell ref="B14:D14"/>
    <mergeCell ref="B28:D28"/>
    <mergeCell ref="A17:E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41:D41"/>
    <mergeCell ref="B43:D43"/>
    <mergeCell ref="A29:E29"/>
    <mergeCell ref="B30:D30"/>
    <mergeCell ref="B31:D31"/>
    <mergeCell ref="B32:D32"/>
    <mergeCell ref="B33:D33"/>
    <mergeCell ref="B36:D36"/>
    <mergeCell ref="B37:D37"/>
    <mergeCell ref="B34:D34"/>
    <mergeCell ref="B35:D35"/>
    <mergeCell ref="B39:D39"/>
    <mergeCell ref="B38:D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Итого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drosova_t</cp:lastModifiedBy>
  <dcterms:created xsi:type="dcterms:W3CDTF">2014-11-14T11:20:54Z</dcterms:created>
  <dcterms:modified xsi:type="dcterms:W3CDTF">2015-12-04T15:41:11Z</dcterms:modified>
</cp:coreProperties>
</file>