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765" windowHeight="6855" activeTab="1"/>
  </bookViews>
  <sheets>
    <sheet name="расчётный лист" sheetId="1" r:id="rId1"/>
    <sheet name="Сумма по участкам" sheetId="2" r:id="rId2"/>
  </sheets>
  <definedNames>
    <definedName name="_xlnm._FilterDatabase" localSheetId="0" hidden="1">'расчётный лист'!$A$1:$E$89</definedName>
    <definedName name="_xlnm._FilterDatabase" localSheetId="1" hidden="1">'Сумма по участкам'!$A$1:$L$46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6" i="2"/>
  <c r="H45"/>
  <c r="J45"/>
  <c r="L45" s="1"/>
  <c r="H44"/>
  <c r="J44"/>
  <c r="L44" s="1"/>
  <c r="F136" i="1"/>
  <c r="D136"/>
  <c r="C136"/>
  <c r="C89"/>
  <c r="D85"/>
  <c r="E85"/>
  <c r="C135"/>
  <c r="D135"/>
  <c r="F135"/>
  <c r="D84"/>
  <c r="E84"/>
  <c r="H41" i="2"/>
  <c r="H42"/>
  <c r="H43"/>
  <c r="C134" i="1"/>
  <c r="D134"/>
  <c r="F134"/>
  <c r="C133"/>
  <c r="D133"/>
  <c r="F133"/>
  <c r="D94"/>
  <c r="D83"/>
  <c r="E83"/>
  <c r="D82"/>
  <c r="E82"/>
  <c r="D81"/>
  <c r="E81"/>
  <c r="F80"/>
  <c r="F79"/>
  <c r="C131"/>
  <c r="F131"/>
  <c r="D80"/>
  <c r="D131" s="1"/>
  <c r="E80"/>
  <c r="D79"/>
  <c r="E79"/>
  <c r="H36" i="2"/>
  <c r="H37"/>
  <c r="H38"/>
  <c r="H39"/>
  <c r="H40"/>
  <c r="C132" i="1"/>
  <c r="D132"/>
  <c r="F132"/>
  <c r="C130"/>
  <c r="C137"/>
  <c r="C129"/>
  <c r="C128"/>
  <c r="F127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F109"/>
  <c r="C109"/>
  <c r="C108"/>
  <c r="C107"/>
  <c r="C106"/>
  <c r="C105"/>
  <c r="F104"/>
  <c r="C104"/>
  <c r="C103"/>
  <c r="F102"/>
  <c r="C102"/>
  <c r="C101"/>
  <c r="C100"/>
  <c r="C99"/>
  <c r="F98"/>
  <c r="C98"/>
  <c r="C97"/>
  <c r="C96"/>
  <c r="C95"/>
  <c r="C94"/>
  <c r="D78"/>
  <c r="D130" s="1"/>
  <c r="E78"/>
  <c r="F130" s="1"/>
  <c r="E77"/>
  <c r="F129" s="1"/>
  <c r="D77"/>
  <c r="D129" s="1"/>
  <c r="C138" l="1"/>
  <c r="E136" s="1"/>
  <c r="G136" s="1"/>
  <c r="D76"/>
  <c r="D127" s="1"/>
  <c r="H35" i="2"/>
  <c r="D75" i="1"/>
  <c r="E75"/>
  <c r="H33" i="2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34"/>
  <c r="H2"/>
  <c r="D74" i="1"/>
  <c r="D126" s="1"/>
  <c r="E74"/>
  <c r="F126" s="1"/>
  <c r="D91"/>
  <c r="E91" s="1"/>
  <c r="E131" s="1"/>
  <c r="G131" s="1"/>
  <c r="E6"/>
  <c r="E73"/>
  <c r="E72"/>
  <c r="E71"/>
  <c r="F125" s="1"/>
  <c r="E70"/>
  <c r="F124" s="1"/>
  <c r="E69"/>
  <c r="E68"/>
  <c r="F123" s="1"/>
  <c r="E67"/>
  <c r="F122" s="1"/>
  <c r="E66"/>
  <c r="F121" s="1"/>
  <c r="E65"/>
  <c r="E64"/>
  <c r="F120" s="1"/>
  <c r="E63"/>
  <c r="E62"/>
  <c r="E61"/>
  <c r="E60"/>
  <c r="F118" s="1"/>
  <c r="E59"/>
  <c r="F117" s="1"/>
  <c r="E58"/>
  <c r="F116" s="1"/>
  <c r="E57"/>
  <c r="F115" s="1"/>
  <c r="E56"/>
  <c r="F114" s="1"/>
  <c r="E55"/>
  <c r="F113" s="1"/>
  <c r="E54"/>
  <c r="E53"/>
  <c r="E52"/>
  <c r="E51"/>
  <c r="E50"/>
  <c r="F112" s="1"/>
  <c r="E49"/>
  <c r="F111" s="1"/>
  <c r="E48"/>
  <c r="E47"/>
  <c r="E46"/>
  <c r="E45"/>
  <c r="E44"/>
  <c r="F110" s="1"/>
  <c r="E37"/>
  <c r="E36"/>
  <c r="E35"/>
  <c r="E34"/>
  <c r="F137" s="1"/>
  <c r="E33"/>
  <c r="E32"/>
  <c r="F128" s="1"/>
  <c r="E31"/>
  <c r="E30"/>
  <c r="E29"/>
  <c r="E28"/>
  <c r="F107" s="1"/>
  <c r="E27"/>
  <c r="E26"/>
  <c r="F106" s="1"/>
  <c r="E25"/>
  <c r="F105" s="1"/>
  <c r="E23"/>
  <c r="F103" s="1"/>
  <c r="E21"/>
  <c r="E20"/>
  <c r="F101" s="1"/>
  <c r="E19"/>
  <c r="F100" s="1"/>
  <c r="E18"/>
  <c r="F99" s="1"/>
  <c r="E8"/>
  <c r="E7"/>
  <c r="E5"/>
  <c r="E4"/>
  <c r="F96" s="1"/>
  <c r="E3"/>
  <c r="F95" s="1"/>
  <c r="D73"/>
  <c r="D72"/>
  <c r="E2"/>
  <c r="F94" s="1"/>
  <c r="D71"/>
  <c r="D70"/>
  <c r="D124" s="1"/>
  <c r="D69"/>
  <c r="D68"/>
  <c r="D123" s="1"/>
  <c r="D67"/>
  <c r="D122" s="1"/>
  <c r="D66"/>
  <c r="D121" s="1"/>
  <c r="D65"/>
  <c r="D64"/>
  <c r="D120" s="1"/>
  <c r="D63"/>
  <c r="D62"/>
  <c r="D61"/>
  <c r="D60"/>
  <c r="D118" s="1"/>
  <c r="D59"/>
  <c r="D117" s="1"/>
  <c r="D58"/>
  <c r="D116" s="1"/>
  <c r="D57"/>
  <c r="D115" s="1"/>
  <c r="D56"/>
  <c r="D114" s="1"/>
  <c r="D55"/>
  <c r="D113" s="1"/>
  <c r="D54"/>
  <c r="D53"/>
  <c r="D52"/>
  <c r="D51"/>
  <c r="D50"/>
  <c r="D112" s="1"/>
  <c r="D49"/>
  <c r="D111" s="1"/>
  <c r="D48"/>
  <c r="D47"/>
  <c r="D46"/>
  <c r="D45"/>
  <c r="D44"/>
  <c r="D110" s="1"/>
  <c r="D43"/>
  <c r="D42"/>
  <c r="D41"/>
  <c r="D40"/>
  <c r="D39"/>
  <c r="D38"/>
  <c r="D109" s="1"/>
  <c r="D37"/>
  <c r="D36"/>
  <c r="D35"/>
  <c r="D34"/>
  <c r="D137" s="1"/>
  <c r="D33"/>
  <c r="D32"/>
  <c r="D128" s="1"/>
  <c r="D31"/>
  <c r="D30"/>
  <c r="D29"/>
  <c r="D28"/>
  <c r="D107" s="1"/>
  <c r="D27"/>
  <c r="D26"/>
  <c r="D106" s="1"/>
  <c r="D25"/>
  <c r="D105" s="1"/>
  <c r="D24"/>
  <c r="D104" s="1"/>
  <c r="D23"/>
  <c r="D103" s="1"/>
  <c r="D22"/>
  <c r="D102" s="1"/>
  <c r="D21"/>
  <c r="D20"/>
  <c r="D101" s="1"/>
  <c r="D19"/>
  <c r="D100" s="1"/>
  <c r="D18"/>
  <c r="D99" s="1"/>
  <c r="D17"/>
  <c r="D16"/>
  <c r="D15"/>
  <c r="D14"/>
  <c r="D13"/>
  <c r="D12"/>
  <c r="D11"/>
  <c r="D10"/>
  <c r="D9"/>
  <c r="D8"/>
  <c r="D7"/>
  <c r="D6"/>
  <c r="D97" s="1"/>
  <c r="D5"/>
  <c r="D4"/>
  <c r="D96" s="1"/>
  <c r="D3"/>
  <c r="D95" s="1"/>
  <c r="D2"/>
  <c r="E135" l="1"/>
  <c r="G135" s="1"/>
  <c r="E133"/>
  <c r="G133" s="1"/>
  <c r="E134"/>
  <c r="G134" s="1"/>
  <c r="F97"/>
  <c r="D98"/>
  <c r="D108"/>
  <c r="D119"/>
  <c r="D125"/>
  <c r="F108"/>
  <c r="F119"/>
  <c r="E130"/>
  <c r="G130" s="1"/>
  <c r="E132"/>
  <c r="G132" s="1"/>
  <c r="E137"/>
  <c r="G137" s="1"/>
  <c r="E129"/>
  <c r="G129" s="1"/>
  <c r="E100"/>
  <c r="G100" s="1"/>
  <c r="E128"/>
  <c r="G128" s="1"/>
  <c r="E103"/>
  <c r="G103" s="1"/>
  <c r="E108"/>
  <c r="E110"/>
  <c r="G110" s="1"/>
  <c r="E121"/>
  <c r="G121" s="1"/>
  <c r="E107"/>
  <c r="G107" s="1"/>
  <c r="E123"/>
  <c r="G123" s="1"/>
  <c r="E120"/>
  <c r="G120" s="1"/>
  <c r="E114"/>
  <c r="G114" s="1"/>
  <c r="E116"/>
  <c r="E109"/>
  <c r="G109" s="1"/>
  <c r="E125"/>
  <c r="E126"/>
  <c r="G126" s="1"/>
  <c r="E111"/>
  <c r="E127"/>
  <c r="G127" s="1"/>
  <c r="E118"/>
  <c r="G118" s="1"/>
  <c r="E124"/>
  <c r="G124" s="1"/>
  <c r="E113"/>
  <c r="G113" s="1"/>
  <c r="E95"/>
  <c r="G95" s="1"/>
  <c r="E96"/>
  <c r="G96" s="1"/>
  <c r="E97"/>
  <c r="E98"/>
  <c r="E119"/>
  <c r="E105"/>
  <c r="G105" s="1"/>
  <c r="E99"/>
  <c r="G99" s="1"/>
  <c r="E115"/>
  <c r="G115" s="1"/>
  <c r="E104"/>
  <c r="E106"/>
  <c r="G106" s="1"/>
  <c r="E122"/>
  <c r="G122" s="1"/>
  <c r="E101"/>
  <c r="G101" s="1"/>
  <c r="E117"/>
  <c r="G117" s="1"/>
  <c r="E112"/>
  <c r="G112" s="1"/>
  <c r="G104"/>
  <c r="G116"/>
  <c r="G102"/>
  <c r="G111"/>
  <c r="E94"/>
  <c r="G98"/>
  <c r="G125" l="1"/>
  <c r="D138"/>
  <c r="G97"/>
  <c r="G108"/>
  <c r="F138"/>
  <c r="G119"/>
  <c r="E138"/>
  <c r="G94"/>
  <c r="E140" l="1"/>
  <c r="G138"/>
  <c r="J41" i="2" l="1"/>
  <c r="L41" s="1"/>
  <c r="J42"/>
  <c r="L42" s="1"/>
  <c r="J43"/>
  <c r="L43" s="1"/>
  <c r="J15"/>
  <c r="L15" s="1"/>
  <c r="J17"/>
  <c r="L17" s="1"/>
  <c r="J9"/>
  <c r="L9" s="1"/>
  <c r="J13"/>
  <c r="L13" s="1"/>
  <c r="J31"/>
  <c r="L31" s="1"/>
  <c r="J39"/>
  <c r="L39" s="1"/>
  <c r="J34"/>
  <c r="L34" s="1"/>
  <c r="J5"/>
  <c r="L5" s="1"/>
  <c r="J32"/>
  <c r="L32" s="1"/>
  <c r="J14"/>
  <c r="L14" s="1"/>
  <c r="J11"/>
  <c r="L11" s="1"/>
  <c r="J3"/>
  <c r="L3" s="1"/>
  <c r="J6"/>
  <c r="L6" s="1"/>
  <c r="J30"/>
  <c r="L30" s="1"/>
  <c r="J38"/>
  <c r="L38" s="1"/>
  <c r="J27"/>
  <c r="L27" s="1"/>
  <c r="J19"/>
  <c r="L19" s="1"/>
  <c r="J24"/>
  <c r="L24" s="1"/>
  <c r="J16"/>
  <c r="L16" s="1"/>
  <c r="J10"/>
  <c r="L10" s="1"/>
  <c r="J23"/>
  <c r="L23" s="1"/>
  <c r="J25"/>
  <c r="L25" s="1"/>
  <c r="J29"/>
  <c r="L29" s="1"/>
  <c r="J12"/>
  <c r="L12" s="1"/>
  <c r="J20"/>
  <c r="L20" s="1"/>
  <c r="J26"/>
  <c r="L26" s="1"/>
  <c r="J36"/>
  <c r="L36" s="1"/>
  <c r="J7"/>
  <c r="L7" s="1"/>
  <c r="J8"/>
  <c r="L8" s="1"/>
  <c r="J37"/>
  <c r="L37" s="1"/>
  <c r="J35"/>
  <c r="L35" s="1"/>
  <c r="J22"/>
  <c r="L22" s="1"/>
  <c r="J28"/>
  <c r="L28" s="1"/>
  <c r="J4"/>
  <c r="L4" s="1"/>
  <c r="J18"/>
  <c r="L18" s="1"/>
  <c r="J40"/>
  <c r="L40" s="1"/>
  <c r="J33"/>
  <c r="L33" s="1"/>
  <c r="J21"/>
  <c r="L21" s="1"/>
  <c r="J2"/>
  <c r="L2" l="1"/>
  <c r="J46"/>
  <c r="L46"/>
</calcChain>
</file>

<file path=xl/sharedStrings.xml><?xml version="1.0" encoding="utf-8"?>
<sst xmlns="http://schemas.openxmlformats.org/spreadsheetml/2006/main" count="213" uniqueCount="103">
  <si>
    <t>1. участок 329 - 1 + рабочий</t>
  </si>
  <si>
    <t>2. участок 126 - 1 + рабочий</t>
  </si>
  <si>
    <t>3. участок 397 - 1 + рабочий</t>
  </si>
  <si>
    <t>4. ливнёвка 397 0,5 + рабочий</t>
  </si>
  <si>
    <t>5. участок 176 -1 + рабочий</t>
  </si>
  <si>
    <t>8. участок 167 - 1</t>
  </si>
  <si>
    <t>9. участок 168 ( платит 167) - 1 </t>
  </si>
  <si>
    <t>10. участок 173 ( платит 167) - 1 </t>
  </si>
  <si>
    <t>11. ливнёвка 167 - 0,5</t>
  </si>
  <si>
    <t>12. ливнёвка 168 (платит 167) - 0,5</t>
  </si>
  <si>
    <t>13. ливнёвка 173 (платит 167) - 0,5 </t>
  </si>
  <si>
    <t>14. участок 161 ( платит 167) - 0,5</t>
  </si>
  <si>
    <t>15. ливнёвка 161 ( платит 167) - 0,5</t>
  </si>
  <si>
    <t>16. ливнёвка 162 ( платит 167) - 0,5</t>
  </si>
  <si>
    <t>17. участок 161 ( платит 153) - 0,5 + рабочий</t>
  </si>
  <si>
    <t>18. участок 75 - 1 + рабочий</t>
  </si>
  <si>
    <t>19. ливнёвка ВВ 11,12,13 - 1,5+ рабочий</t>
  </si>
  <si>
    <t>20. ливнёвка 152 - 156 ( платит 153) - 2 + рабочий</t>
  </si>
  <si>
    <t>21. участок 227 Бурлаков - 1 литр просто покупает</t>
  </si>
  <si>
    <t>22. участок 69 - 1 + рабочий</t>
  </si>
  <si>
    <t>23. участок 58 - 1</t>
  </si>
  <si>
    <t>24. участок 229 - 1 + рабочий</t>
  </si>
  <si>
    <t>25. участок 383 - 1 + рабочий</t>
  </si>
  <si>
    <t>26. ливнёвка 383 - 1 + рабочий</t>
  </si>
  <si>
    <t>27. участок 249 - 1 + рабочий</t>
  </si>
  <si>
    <t>30. ливнёвка 249 - 0,5 + рабочий</t>
  </si>
  <si>
    <t>34. участок 66 - 1 + рабочий</t>
  </si>
  <si>
    <t>35. участок 67 ( платит 66) - 1 + рабочий</t>
  </si>
  <si>
    <t>36. участок 68 ( платит 66) - 1 + рабочий</t>
  </si>
  <si>
    <t>37. участок 363 - 1</t>
  </si>
  <si>
    <t>38. ливнёвка 363 - 0,5 </t>
  </si>
  <si>
    <t>39. ливнёвка 377 ( платит 363) - 0,5</t>
  </si>
  <si>
    <t>40. участок 377 ( платит 363) - 1</t>
  </si>
  <si>
    <t>41. участок 362 ( платит 363) - 1</t>
  </si>
  <si>
    <t>42. ливнёвка 362 ( платит 363) - 0,5</t>
  </si>
  <si>
    <t>43. ливнёвка 89 - 0,5 + рабочий</t>
  </si>
  <si>
    <t>42. участок 80 + ливнёвка ( платит 89) - 1,5 + рабочий</t>
  </si>
  <si>
    <t>43. участок 81 + ливнёвка ( платит 89) - 1,5 + рабочий</t>
  </si>
  <si>
    <t>44. участок 98 + ливнёвка ( платит 89) - 1,5 + рабочий</t>
  </si>
  <si>
    <t>45. участок 99 + ливнёвка ( платит 89) - 1,5 + рабочий</t>
  </si>
  <si>
    <t>46.участок 56 - 1 + рабочий</t>
  </si>
  <si>
    <t>52. участок 74 - 1 + рабочий</t>
  </si>
  <si>
    <t>53. участок 384 - 1 + рабочий</t>
  </si>
  <si>
    <t>54. участок 151 - 1 + рабочий</t>
  </si>
  <si>
    <t>55. участок ВВ 70 - 1 + рабочий</t>
  </si>
  <si>
    <t>56. участок 391 - 1 + рабочий</t>
  </si>
  <si>
    <t>57. участок 390 - 1 + рабочий</t>
  </si>
  <si>
    <t>58. ливнёвка 202 - 1 + рабочий</t>
  </si>
  <si>
    <t>59 ливнёвка 203 ( платит 202) - 1 + рабочий </t>
  </si>
  <si>
    <t>61. участок 95,96 - 2 + рабочий</t>
  </si>
  <si>
    <t>62. ливнёвка 95,96 - 1 + рабочий</t>
  </si>
  <si>
    <t>63. участок 227 - 2 + рабочий</t>
  </si>
  <si>
    <t>64. участок 156 - 1 + рабочий</t>
  </si>
  <si>
    <t>кол-во</t>
  </si>
  <si>
    <t>стоимость химии</t>
  </si>
  <si>
    <t>Стоимость работ</t>
  </si>
  <si>
    <t>Участок</t>
  </si>
  <si>
    <t>ВВ11</t>
  </si>
  <si>
    <t>227 Бурлаков</t>
  </si>
  <si>
    <t>ВВ70</t>
  </si>
  <si>
    <t>кол-во обрабатываемых участков</t>
  </si>
  <si>
    <t xml:space="preserve">стоимость химии c учётом покупки до целой упаковки ( 1 литр) </t>
  </si>
  <si>
    <t>доплата за неполный литр</t>
  </si>
  <si>
    <t>Кол-во упаковок</t>
  </si>
  <si>
    <t>Итого с собственника</t>
  </si>
  <si>
    <t>69. участок 349 ( платит 223) - 1 + рабочий</t>
  </si>
  <si>
    <t>70. ливнёвка 349 ( платит 223) - 0,5 + рабочий</t>
  </si>
  <si>
    <t>68. участок + ливнёвка 223 - 2 + рабочий</t>
  </si>
  <si>
    <t>71. участок 225 + ливнёвка - 2 + рабочий</t>
  </si>
  <si>
    <t>47. ливнёвка 83 ( платит 84) - 0,5 + рабочий</t>
  </si>
  <si>
    <t>49. ливнёвка 92 ( платит 84) - 0,5 + рабочий</t>
  </si>
  <si>
    <t>50. ливнёвка 93 ( платит 84) - 0,5 + рабочий</t>
  </si>
  <si>
    <t>48. ливнёвка 91 ( платит 84) - 0,5 + рабочий</t>
  </si>
  <si>
    <t>50. ливнёвка 94 ( платит 84) - 0,5 + рабочий</t>
  </si>
  <si>
    <t>72. ливнёвка 84 - 0,5 + рабочий</t>
  </si>
  <si>
    <t>73. участок + ливнёвка 308 - 310  - 4,5</t>
  </si>
  <si>
    <t>28. ливнёвка+ часть участка 248 (платит 249) - 1 + рабочий</t>
  </si>
  <si>
    <t>29. ливнёвка + часть участка 250(платит 249) - 1 + рабочий</t>
  </si>
  <si>
    <t xml:space="preserve">   - </t>
  </si>
  <si>
    <t>31. участок 252 - 1 + рабочий</t>
  </si>
  <si>
    <t>32. ливнёвка 252 - 0,5 + рабочий</t>
  </si>
  <si>
    <t>6. участок 175 ( платит 176) 0,25 + рабочий</t>
  </si>
  <si>
    <t>7. участок 177 (платит 176) 0,25 + рабочий</t>
  </si>
  <si>
    <t>33. участок + границы соседних участков ВВ 42 - 3 + рабочий</t>
  </si>
  <si>
    <t>ВВ42</t>
  </si>
  <si>
    <t>74. участок 294 - 1 + рабочий</t>
  </si>
  <si>
    <t>75. участок 152-158 - 2 + рабочий</t>
  </si>
  <si>
    <t>152-158</t>
  </si>
  <si>
    <t>65. участок ВВ 62 - 1 + рабочий</t>
  </si>
  <si>
    <t>66. ливнёвка ВВ 62 - 0,5 + рабочий</t>
  </si>
  <si>
    <t>ВВ62</t>
  </si>
  <si>
    <t>60. участок 204 ( платит 202) - 0,25+ рабочий</t>
  </si>
  <si>
    <t>76. участок + ливнёвка 352-353 - 3 + рабочий</t>
  </si>
  <si>
    <t>77.  участок 315 - 2 + рабочий</t>
  </si>
  <si>
    <t>67. ливнёвка 344\343 - 3,5 + рабочий</t>
  </si>
  <si>
    <t>78. участок + ливнёвка 269,268,256 - 4,5</t>
  </si>
  <si>
    <t xml:space="preserve">79. участок + ливнёвка 262  - 1,5 + рабочий </t>
  </si>
  <si>
    <t>80. участок + ливнёвка 275- 1,5 + рабочий</t>
  </si>
  <si>
    <t xml:space="preserve">       сумма с округлением</t>
  </si>
  <si>
    <t>Оплата</t>
  </si>
  <si>
    <t>81. участок + ливнёвка 254 1,5+ рабочий</t>
  </si>
  <si>
    <t>82. участок + ливнёвка ВВ77-78  - 3 + рабочий</t>
  </si>
  <si>
    <t>ВВ77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</si>
</sst>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_-* #,##0.00\ _₽_-;\-* #,##0.00\ _₽_-;_-* &quot;-&quot;??\ _₽_-;_-@_-"/>
    <numFmt numFmtId="165" formatCode="_-* #,##0.0\ _₽_-;\-* #,##0.0\ _₽_-;_-* &quot;-&quot;??\ _₽_-;_-@_-"/>
    <numFmt numFmtId="166" formatCode="_-* #,##0.0\ _₽_-;\-* #,##0.0\ _₽_-;_-* &quot;-&quot;?\ _₽_-;_-@_-"/>
    <numFmt numFmtId="167" formatCode="_-* #,##0\ _₽_-;\-* #,##0\ _₽_-;_-* &quot;-&quot;??\ _₽_-;_-@_-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Trebuchet MS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/>
    <xf numFmtId="165" fontId="0" fillId="0" borderId="0" xfId="1" applyNumberFormat="1" applyFont="1"/>
    <xf numFmtId="166" fontId="0" fillId="0" borderId="0" xfId="0" applyNumberFormat="1"/>
    <xf numFmtId="0" fontId="2" fillId="2" borderId="5" xfId="0" applyFont="1" applyFill="1" applyBorder="1" applyAlignment="1">
      <alignment horizontal="center" vertical="center" wrapText="1"/>
    </xf>
    <xf numFmtId="165" fontId="2" fillId="2" borderId="6" xfId="1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165" fontId="0" fillId="0" borderId="1" xfId="1" applyNumberFormat="1" applyFont="1" applyBorder="1"/>
    <xf numFmtId="167" fontId="0" fillId="0" borderId="1" xfId="1" applyNumberFormat="1" applyFont="1" applyBorder="1"/>
    <xf numFmtId="166" fontId="0" fillId="0" borderId="1" xfId="0" applyNumberFormat="1" applyBorder="1"/>
    <xf numFmtId="0" fontId="3" fillId="0" borderId="8" xfId="0" applyFont="1" applyBorder="1"/>
    <xf numFmtId="165" fontId="0" fillId="0" borderId="9" xfId="1" applyNumberFormat="1" applyFont="1" applyBorder="1"/>
    <xf numFmtId="167" fontId="0" fillId="0" borderId="9" xfId="1" applyNumberFormat="1" applyFont="1" applyBorder="1"/>
    <xf numFmtId="166" fontId="0" fillId="0" borderId="9" xfId="0" applyNumberFormat="1" applyBorder="1"/>
    <xf numFmtId="166" fontId="0" fillId="0" borderId="10" xfId="0" applyNumberFormat="1" applyBorder="1"/>
    <xf numFmtId="0" fontId="3" fillId="0" borderId="11" xfId="0" applyFont="1" applyBorder="1"/>
    <xf numFmtId="166" fontId="0" fillId="0" borderId="12" xfId="0" applyNumberFormat="1" applyBorder="1"/>
    <xf numFmtId="0" fontId="3" fillId="0" borderId="13" xfId="0" applyFont="1" applyBorder="1"/>
    <xf numFmtId="165" fontId="0" fillId="0" borderId="14" xfId="1" applyNumberFormat="1" applyFont="1" applyBorder="1"/>
    <xf numFmtId="167" fontId="0" fillId="0" borderId="14" xfId="1" applyNumberFormat="1" applyFont="1" applyBorder="1"/>
    <xf numFmtId="166" fontId="0" fillId="0" borderId="14" xfId="0" applyNumberFormat="1" applyBorder="1"/>
    <xf numFmtId="166" fontId="0" fillId="0" borderId="15" xfId="0" applyNumberFormat="1" applyBorder="1"/>
    <xf numFmtId="0" fontId="0" fillId="0" borderId="1" xfId="0" applyBorder="1"/>
    <xf numFmtId="0" fontId="0" fillId="0" borderId="2" xfId="0" applyBorder="1"/>
    <xf numFmtId="165" fontId="0" fillId="0" borderId="3" xfId="1" applyNumberFormat="1" applyFont="1" applyBorder="1"/>
    <xf numFmtId="165" fontId="0" fillId="0" borderId="4" xfId="1" applyNumberFormat="1" applyFont="1" applyBorder="1"/>
    <xf numFmtId="0" fontId="3" fillId="0" borderId="16" xfId="0" applyFont="1" applyBorder="1"/>
    <xf numFmtId="165" fontId="0" fillId="0" borderId="17" xfId="1" applyNumberFormat="1" applyFont="1" applyBorder="1"/>
    <xf numFmtId="167" fontId="0" fillId="0" borderId="17" xfId="1" applyNumberFormat="1" applyFont="1" applyBorder="1"/>
    <xf numFmtId="166" fontId="0" fillId="0" borderId="17" xfId="0" applyNumberFormat="1" applyBorder="1"/>
    <xf numFmtId="166" fontId="0" fillId="0" borderId="18" xfId="0" applyNumberFormat="1" applyBorder="1"/>
    <xf numFmtId="164" fontId="0" fillId="0" borderId="0" xfId="1" applyNumberFormat="1" applyFont="1"/>
    <xf numFmtId="0" fontId="3" fillId="0" borderId="0" xfId="0" applyFont="1" applyAlignment="1">
      <alignment horizontal="right"/>
    </xf>
    <xf numFmtId="0" fontId="3" fillId="0" borderId="16" xfId="0" applyFont="1" applyBorder="1" applyAlignment="1">
      <alignment horizontal="right"/>
    </xf>
    <xf numFmtId="43" fontId="0" fillId="0" borderId="0" xfId="0" applyNumberFormat="1"/>
    <xf numFmtId="167" fontId="0" fillId="0" borderId="0" xfId="1" applyNumberFormat="1" applyFont="1"/>
    <xf numFmtId="22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0"/>
  <sheetViews>
    <sheetView topLeftCell="A120" workbookViewId="0">
      <selection activeCell="B138" sqref="B138:G138"/>
    </sheetView>
  </sheetViews>
  <sheetFormatPr defaultRowHeight="15"/>
  <cols>
    <col min="1" max="1" width="62" customWidth="1"/>
    <col min="2" max="2" width="14.5703125" customWidth="1"/>
    <col min="3" max="3" width="23.5703125" style="2" customWidth="1"/>
    <col min="4" max="4" width="25.85546875" customWidth="1"/>
    <col min="5" max="5" width="16.42578125" bestFit="1" customWidth="1"/>
    <col min="6" max="6" width="20.7109375" customWidth="1"/>
    <col min="7" max="7" width="20.7109375" bestFit="1" customWidth="1"/>
  </cols>
  <sheetData>
    <row r="1" spans="1:5">
      <c r="B1" t="s">
        <v>56</v>
      </c>
      <c r="C1" s="2" t="s">
        <v>53</v>
      </c>
      <c r="D1" t="s">
        <v>54</v>
      </c>
      <c r="E1" t="s">
        <v>55</v>
      </c>
    </row>
    <row r="2" spans="1:5" ht="15.75">
      <c r="A2" s="1" t="s">
        <v>0</v>
      </c>
      <c r="B2" s="1">
        <v>329</v>
      </c>
      <c r="C2" s="32">
        <v>1</v>
      </c>
      <c r="D2" s="3">
        <f>1850/30*C2</f>
        <v>61.666666666666664</v>
      </c>
      <c r="E2" s="3">
        <f>10*C2*50</f>
        <v>500</v>
      </c>
    </row>
    <row r="3" spans="1:5" ht="15.75">
      <c r="A3" s="1" t="s">
        <v>1</v>
      </c>
      <c r="B3" s="1">
        <v>126</v>
      </c>
      <c r="C3" s="32">
        <v>1</v>
      </c>
      <c r="D3" s="3">
        <f t="shared" ref="D3:D65" si="0">1850/30*C3</f>
        <v>61.666666666666664</v>
      </c>
      <c r="E3" s="3">
        <f t="shared" ref="E3:E8" si="1">10*C3*50</f>
        <v>500</v>
      </c>
    </row>
    <row r="4" spans="1:5" ht="15.75">
      <c r="A4" s="1" t="s">
        <v>2</v>
      </c>
      <c r="B4" s="1">
        <v>397</v>
      </c>
      <c r="C4" s="32">
        <v>1</v>
      </c>
      <c r="D4" s="3">
        <f t="shared" si="0"/>
        <v>61.666666666666664</v>
      </c>
      <c r="E4" s="3">
        <f t="shared" si="1"/>
        <v>500</v>
      </c>
    </row>
    <row r="5" spans="1:5" ht="15.75">
      <c r="A5" s="1" t="s">
        <v>3</v>
      </c>
      <c r="B5" s="1">
        <v>397</v>
      </c>
      <c r="C5" s="32">
        <v>0.5</v>
      </c>
      <c r="D5" s="3">
        <f t="shared" si="0"/>
        <v>30.833333333333332</v>
      </c>
      <c r="E5" s="3">
        <f t="shared" si="1"/>
        <v>250</v>
      </c>
    </row>
    <row r="6" spans="1:5" ht="15.75">
      <c r="A6" s="1" t="s">
        <v>4</v>
      </c>
      <c r="B6" s="1">
        <v>176</v>
      </c>
      <c r="C6" s="32">
        <v>1</v>
      </c>
      <c r="D6" s="3">
        <f t="shared" si="0"/>
        <v>61.666666666666664</v>
      </c>
      <c r="E6" s="3">
        <f>10*C6*50</f>
        <v>500</v>
      </c>
    </row>
    <row r="7" spans="1:5" ht="15.75">
      <c r="A7" s="1" t="s">
        <v>81</v>
      </c>
      <c r="B7" s="1">
        <v>176</v>
      </c>
      <c r="C7" s="32">
        <v>0.25</v>
      </c>
      <c r="D7" s="3">
        <f t="shared" si="0"/>
        <v>15.416666666666666</v>
      </c>
      <c r="E7" s="3">
        <f t="shared" si="1"/>
        <v>125</v>
      </c>
    </row>
    <row r="8" spans="1:5" ht="15.75">
      <c r="A8" s="1" t="s">
        <v>82</v>
      </c>
      <c r="B8" s="1">
        <v>176</v>
      </c>
      <c r="C8" s="32">
        <v>0.25</v>
      </c>
      <c r="D8" s="3">
        <f t="shared" si="0"/>
        <v>15.416666666666666</v>
      </c>
      <c r="E8" s="3">
        <f t="shared" si="1"/>
        <v>125</v>
      </c>
    </row>
    <row r="9" spans="1:5" ht="15.75">
      <c r="A9" s="1" t="s">
        <v>5</v>
      </c>
      <c r="B9" s="1">
        <v>167</v>
      </c>
      <c r="C9" s="32">
        <v>1</v>
      </c>
      <c r="D9" s="3">
        <f t="shared" si="0"/>
        <v>61.666666666666664</v>
      </c>
    </row>
    <row r="10" spans="1:5" ht="15.75">
      <c r="A10" s="1" t="s">
        <v>6</v>
      </c>
      <c r="B10" s="1">
        <v>167</v>
      </c>
      <c r="C10" s="32">
        <v>1</v>
      </c>
      <c r="D10" s="3">
        <f t="shared" si="0"/>
        <v>61.666666666666664</v>
      </c>
    </row>
    <row r="11" spans="1:5" ht="15.75">
      <c r="A11" s="1" t="s">
        <v>7</v>
      </c>
      <c r="B11" s="1">
        <v>167</v>
      </c>
      <c r="C11" s="32">
        <v>1</v>
      </c>
      <c r="D11" s="3">
        <f t="shared" si="0"/>
        <v>61.666666666666664</v>
      </c>
    </row>
    <row r="12" spans="1:5" ht="15.75">
      <c r="A12" s="1" t="s">
        <v>8</v>
      </c>
      <c r="B12" s="1">
        <v>167</v>
      </c>
      <c r="C12" s="32">
        <v>0.5</v>
      </c>
      <c r="D12" s="3">
        <f t="shared" si="0"/>
        <v>30.833333333333332</v>
      </c>
    </row>
    <row r="13" spans="1:5" ht="15.75">
      <c r="A13" s="1" t="s">
        <v>9</v>
      </c>
      <c r="B13" s="1">
        <v>167</v>
      </c>
      <c r="C13" s="32">
        <v>0.5</v>
      </c>
      <c r="D13" s="3">
        <f t="shared" si="0"/>
        <v>30.833333333333332</v>
      </c>
    </row>
    <row r="14" spans="1:5" ht="15.75">
      <c r="A14" s="1" t="s">
        <v>10</v>
      </c>
      <c r="B14" s="1">
        <v>167</v>
      </c>
      <c r="C14" s="32">
        <v>0.5</v>
      </c>
      <c r="D14" s="3">
        <f t="shared" si="0"/>
        <v>30.833333333333332</v>
      </c>
    </row>
    <row r="15" spans="1:5" ht="15.75">
      <c r="A15" s="1" t="s">
        <v>11</v>
      </c>
      <c r="B15" s="1">
        <v>167</v>
      </c>
      <c r="C15" s="32">
        <v>0.5</v>
      </c>
      <c r="D15" s="3">
        <f t="shared" si="0"/>
        <v>30.833333333333332</v>
      </c>
    </row>
    <row r="16" spans="1:5" ht="15.75">
      <c r="A16" s="1" t="s">
        <v>12</v>
      </c>
      <c r="B16" s="1">
        <v>167</v>
      </c>
      <c r="C16" s="32">
        <v>0.5</v>
      </c>
      <c r="D16" s="3">
        <f t="shared" si="0"/>
        <v>30.833333333333332</v>
      </c>
    </row>
    <row r="17" spans="1:5" ht="15.75">
      <c r="A17" s="1" t="s">
        <v>13</v>
      </c>
      <c r="B17" s="1">
        <v>167</v>
      </c>
      <c r="C17" s="32">
        <v>0.5</v>
      </c>
      <c r="D17" s="3">
        <f t="shared" si="0"/>
        <v>30.833333333333332</v>
      </c>
    </row>
    <row r="18" spans="1:5" ht="15.75">
      <c r="A18" s="1" t="s">
        <v>14</v>
      </c>
      <c r="B18" s="1">
        <v>153</v>
      </c>
      <c r="C18" s="32">
        <v>0.5</v>
      </c>
      <c r="D18" s="3">
        <f t="shared" si="0"/>
        <v>30.833333333333332</v>
      </c>
      <c r="E18" s="3">
        <f t="shared" ref="E18:E21" si="2">10*C18*50</f>
        <v>250</v>
      </c>
    </row>
    <row r="19" spans="1:5" ht="15.75">
      <c r="A19" s="1" t="s">
        <v>15</v>
      </c>
      <c r="B19" s="1">
        <v>75</v>
      </c>
      <c r="C19" s="32">
        <v>1</v>
      </c>
      <c r="D19" s="3">
        <f t="shared" si="0"/>
        <v>61.666666666666664</v>
      </c>
      <c r="E19" s="3">
        <f t="shared" si="2"/>
        <v>500</v>
      </c>
    </row>
    <row r="20" spans="1:5" ht="15.75">
      <c r="A20" s="1" t="s">
        <v>16</v>
      </c>
      <c r="B20" s="1" t="s">
        <v>57</v>
      </c>
      <c r="C20" s="32">
        <v>1.5</v>
      </c>
      <c r="D20" s="3">
        <f t="shared" si="0"/>
        <v>92.5</v>
      </c>
      <c r="E20" s="3">
        <f t="shared" si="2"/>
        <v>750</v>
      </c>
    </row>
    <row r="21" spans="1:5" ht="15.75">
      <c r="A21" s="1" t="s">
        <v>17</v>
      </c>
      <c r="B21" s="1">
        <v>153</v>
      </c>
      <c r="C21" s="32">
        <v>2</v>
      </c>
      <c r="D21" s="3">
        <f t="shared" si="0"/>
        <v>123.33333333333333</v>
      </c>
      <c r="E21" s="3">
        <f t="shared" si="2"/>
        <v>1000</v>
      </c>
    </row>
    <row r="22" spans="1:5" ht="15.75">
      <c r="A22" s="1" t="s">
        <v>18</v>
      </c>
      <c r="B22" s="1" t="s">
        <v>58</v>
      </c>
      <c r="C22" s="32">
        <v>30</v>
      </c>
      <c r="D22" s="3">
        <f t="shared" si="0"/>
        <v>1850</v>
      </c>
    </row>
    <row r="23" spans="1:5" ht="15.75">
      <c r="A23" s="1" t="s">
        <v>19</v>
      </c>
      <c r="B23" s="1">
        <v>69</v>
      </c>
      <c r="C23" s="32">
        <v>1</v>
      </c>
      <c r="D23" s="3">
        <f t="shared" si="0"/>
        <v>61.666666666666664</v>
      </c>
      <c r="E23" s="3">
        <f>10*C23*50</f>
        <v>500</v>
      </c>
    </row>
    <row r="24" spans="1:5" ht="15.75">
      <c r="A24" s="1" t="s">
        <v>20</v>
      </c>
      <c r="B24" s="1">
        <v>58</v>
      </c>
      <c r="C24" s="32">
        <v>1</v>
      </c>
      <c r="D24" s="3">
        <f t="shared" si="0"/>
        <v>61.666666666666664</v>
      </c>
    </row>
    <row r="25" spans="1:5" ht="15.75">
      <c r="A25" s="1" t="s">
        <v>21</v>
      </c>
      <c r="B25" s="1">
        <v>229</v>
      </c>
      <c r="C25" s="32">
        <v>1</v>
      </c>
      <c r="D25" s="3">
        <f t="shared" si="0"/>
        <v>61.666666666666664</v>
      </c>
      <c r="E25" s="3">
        <f t="shared" ref="E25:E37" si="3">10*C25*50</f>
        <v>500</v>
      </c>
    </row>
    <row r="26" spans="1:5" ht="15.75">
      <c r="A26" s="1" t="s">
        <v>22</v>
      </c>
      <c r="B26" s="1">
        <v>383</v>
      </c>
      <c r="C26" s="32">
        <v>1</v>
      </c>
      <c r="D26" s="3">
        <f t="shared" si="0"/>
        <v>61.666666666666664</v>
      </c>
      <c r="E26" s="3">
        <f t="shared" si="3"/>
        <v>500</v>
      </c>
    </row>
    <row r="27" spans="1:5" ht="15.75">
      <c r="A27" s="1" t="s">
        <v>23</v>
      </c>
      <c r="B27" s="1">
        <v>383</v>
      </c>
      <c r="C27" s="32">
        <v>1</v>
      </c>
      <c r="D27" s="3">
        <f t="shared" si="0"/>
        <v>61.666666666666664</v>
      </c>
      <c r="E27" s="3">
        <f t="shared" si="3"/>
        <v>500</v>
      </c>
    </row>
    <row r="28" spans="1:5" ht="15.75">
      <c r="A28" s="1" t="s">
        <v>24</v>
      </c>
      <c r="B28" s="1">
        <v>249</v>
      </c>
      <c r="C28" s="32">
        <v>1</v>
      </c>
      <c r="D28" s="3">
        <f t="shared" si="0"/>
        <v>61.666666666666664</v>
      </c>
      <c r="E28" s="3">
        <f t="shared" si="3"/>
        <v>500</v>
      </c>
    </row>
    <row r="29" spans="1:5" ht="15.75">
      <c r="A29" s="1" t="s">
        <v>76</v>
      </c>
      <c r="B29" s="1">
        <v>249</v>
      </c>
      <c r="C29" s="32">
        <v>1</v>
      </c>
      <c r="D29" s="3">
        <f t="shared" si="0"/>
        <v>61.666666666666664</v>
      </c>
      <c r="E29" s="3">
        <f t="shared" si="3"/>
        <v>500</v>
      </c>
    </row>
    <row r="30" spans="1:5" ht="15.75">
      <c r="A30" s="1" t="s">
        <v>77</v>
      </c>
      <c r="B30" s="1">
        <v>249</v>
      </c>
      <c r="C30" s="32">
        <v>1</v>
      </c>
      <c r="D30" s="3">
        <f t="shared" si="0"/>
        <v>61.666666666666664</v>
      </c>
      <c r="E30" s="3">
        <f t="shared" si="3"/>
        <v>500</v>
      </c>
    </row>
    <row r="31" spans="1:5" ht="15.75">
      <c r="A31" s="1" t="s">
        <v>25</v>
      </c>
      <c r="B31" s="1">
        <v>249</v>
      </c>
      <c r="C31" s="32">
        <v>0.5</v>
      </c>
      <c r="D31" s="3">
        <f t="shared" si="0"/>
        <v>30.833333333333332</v>
      </c>
      <c r="E31" s="3">
        <f t="shared" si="3"/>
        <v>250</v>
      </c>
    </row>
    <row r="32" spans="1:5" ht="15.75">
      <c r="A32" s="1" t="s">
        <v>79</v>
      </c>
      <c r="B32" s="1">
        <v>252</v>
      </c>
      <c r="C32" s="32">
        <v>1</v>
      </c>
      <c r="D32" s="3">
        <f t="shared" si="0"/>
        <v>61.666666666666664</v>
      </c>
      <c r="E32" s="3">
        <f t="shared" si="3"/>
        <v>500</v>
      </c>
    </row>
    <row r="33" spans="1:5" ht="15.75">
      <c r="A33" s="1" t="s">
        <v>80</v>
      </c>
      <c r="B33" s="1">
        <v>252</v>
      </c>
      <c r="C33" s="32">
        <v>0.5</v>
      </c>
      <c r="D33" s="3">
        <f t="shared" si="0"/>
        <v>30.833333333333332</v>
      </c>
      <c r="E33" s="3">
        <f t="shared" si="3"/>
        <v>250</v>
      </c>
    </row>
    <row r="34" spans="1:5" ht="15.75">
      <c r="A34" s="1" t="s">
        <v>83</v>
      </c>
      <c r="B34" s="1" t="s">
        <v>84</v>
      </c>
      <c r="C34" s="2">
        <v>3</v>
      </c>
      <c r="D34" s="3">
        <f t="shared" si="0"/>
        <v>185</v>
      </c>
      <c r="E34" s="3">
        <f t="shared" si="3"/>
        <v>1500</v>
      </c>
    </row>
    <row r="35" spans="1:5" ht="15.75">
      <c r="A35" s="1" t="s">
        <v>26</v>
      </c>
      <c r="B35" s="1">
        <v>66</v>
      </c>
      <c r="C35" s="2">
        <v>1</v>
      </c>
      <c r="D35" s="3">
        <f t="shared" si="0"/>
        <v>61.666666666666664</v>
      </c>
      <c r="E35" s="3">
        <f t="shared" si="3"/>
        <v>500</v>
      </c>
    </row>
    <row r="36" spans="1:5" ht="15.75">
      <c r="A36" s="1" t="s">
        <v>27</v>
      </c>
      <c r="B36" s="1">
        <v>66</v>
      </c>
      <c r="C36" s="2">
        <v>1</v>
      </c>
      <c r="D36" s="3">
        <f t="shared" si="0"/>
        <v>61.666666666666664</v>
      </c>
      <c r="E36" s="3">
        <f t="shared" si="3"/>
        <v>500</v>
      </c>
    </row>
    <row r="37" spans="1:5" ht="15.75">
      <c r="A37" s="1" t="s">
        <v>28</v>
      </c>
      <c r="B37" s="1">
        <v>66</v>
      </c>
      <c r="C37" s="2">
        <v>1</v>
      </c>
      <c r="D37" s="3">
        <f t="shared" si="0"/>
        <v>61.666666666666664</v>
      </c>
      <c r="E37" s="3">
        <f t="shared" si="3"/>
        <v>500</v>
      </c>
    </row>
    <row r="38" spans="1:5" ht="15.75">
      <c r="A38" s="1" t="s">
        <v>29</v>
      </c>
      <c r="B38" s="1">
        <v>363</v>
      </c>
      <c r="C38" s="2">
        <v>1</v>
      </c>
      <c r="D38" s="3">
        <f t="shared" si="0"/>
        <v>61.666666666666664</v>
      </c>
    </row>
    <row r="39" spans="1:5" ht="15.75">
      <c r="A39" s="1" t="s">
        <v>30</v>
      </c>
      <c r="B39" s="1">
        <v>363</v>
      </c>
      <c r="C39" s="2">
        <v>0.5</v>
      </c>
      <c r="D39" s="3">
        <f t="shared" si="0"/>
        <v>30.833333333333332</v>
      </c>
    </row>
    <row r="40" spans="1:5" ht="15.75">
      <c r="A40" s="1" t="s">
        <v>31</v>
      </c>
      <c r="B40" s="1">
        <v>363</v>
      </c>
      <c r="C40" s="2">
        <v>0.5</v>
      </c>
      <c r="D40" s="3">
        <f t="shared" si="0"/>
        <v>30.833333333333332</v>
      </c>
    </row>
    <row r="41" spans="1:5" ht="15.75">
      <c r="A41" s="1" t="s">
        <v>32</v>
      </c>
      <c r="B41" s="1">
        <v>363</v>
      </c>
      <c r="C41" s="2">
        <v>1</v>
      </c>
      <c r="D41" s="3">
        <f t="shared" si="0"/>
        <v>61.666666666666664</v>
      </c>
    </row>
    <row r="42" spans="1:5" ht="15.75">
      <c r="A42" s="1" t="s">
        <v>33</v>
      </c>
      <c r="B42" s="1">
        <v>363</v>
      </c>
      <c r="C42" s="2">
        <v>1</v>
      </c>
      <c r="D42" s="3">
        <f t="shared" si="0"/>
        <v>61.666666666666664</v>
      </c>
    </row>
    <row r="43" spans="1:5" ht="15.75">
      <c r="A43" s="1" t="s">
        <v>34</v>
      </c>
      <c r="B43" s="1">
        <v>363</v>
      </c>
      <c r="C43" s="2">
        <v>0.5</v>
      </c>
      <c r="D43" s="3">
        <f t="shared" si="0"/>
        <v>30.833333333333332</v>
      </c>
    </row>
    <row r="44" spans="1:5" ht="15.75">
      <c r="A44" s="1" t="s">
        <v>35</v>
      </c>
      <c r="B44" s="1">
        <v>89</v>
      </c>
      <c r="C44" s="2">
        <v>0.5</v>
      </c>
      <c r="D44" s="3">
        <f t="shared" si="0"/>
        <v>30.833333333333332</v>
      </c>
      <c r="E44" s="3">
        <f t="shared" ref="E44:E85" si="4">10*C44*50</f>
        <v>250</v>
      </c>
    </row>
    <row r="45" spans="1:5" ht="15.75">
      <c r="A45" s="1" t="s">
        <v>36</v>
      </c>
      <c r="B45" s="1">
        <v>89</v>
      </c>
      <c r="C45" s="2">
        <v>1.5</v>
      </c>
      <c r="D45" s="3">
        <f t="shared" si="0"/>
        <v>92.5</v>
      </c>
      <c r="E45" s="3">
        <f t="shared" si="4"/>
        <v>750</v>
      </c>
    </row>
    <row r="46" spans="1:5" ht="15.75">
      <c r="A46" s="1" t="s">
        <v>37</v>
      </c>
      <c r="B46" s="1">
        <v>89</v>
      </c>
      <c r="C46" s="2">
        <v>1.5</v>
      </c>
      <c r="D46" s="3">
        <f t="shared" si="0"/>
        <v>92.5</v>
      </c>
      <c r="E46" s="3">
        <f t="shared" si="4"/>
        <v>750</v>
      </c>
    </row>
    <row r="47" spans="1:5" ht="15.75">
      <c r="A47" s="1" t="s">
        <v>38</v>
      </c>
      <c r="B47" s="1">
        <v>89</v>
      </c>
      <c r="C47" s="2">
        <v>1.5</v>
      </c>
      <c r="D47" s="3">
        <f t="shared" si="0"/>
        <v>92.5</v>
      </c>
      <c r="E47" s="3">
        <f t="shared" si="4"/>
        <v>750</v>
      </c>
    </row>
    <row r="48" spans="1:5" ht="15.75">
      <c r="A48" s="1" t="s">
        <v>39</v>
      </c>
      <c r="B48" s="1">
        <v>89</v>
      </c>
      <c r="C48" s="2">
        <v>1.5</v>
      </c>
      <c r="D48" s="3">
        <f t="shared" si="0"/>
        <v>92.5</v>
      </c>
      <c r="E48" s="3">
        <f t="shared" si="4"/>
        <v>750</v>
      </c>
    </row>
    <row r="49" spans="1:5" ht="15.75">
      <c r="A49" s="1" t="s">
        <v>40</v>
      </c>
      <c r="B49" s="1">
        <v>56</v>
      </c>
      <c r="C49" s="2">
        <v>1</v>
      </c>
      <c r="D49" s="3">
        <f t="shared" si="0"/>
        <v>61.666666666666664</v>
      </c>
      <c r="E49" s="3">
        <f t="shared" si="4"/>
        <v>500</v>
      </c>
    </row>
    <row r="50" spans="1:5" ht="15.75">
      <c r="A50" s="1" t="s">
        <v>69</v>
      </c>
      <c r="B50" s="1">
        <v>84</v>
      </c>
      <c r="C50" s="2">
        <v>0.5</v>
      </c>
      <c r="D50" s="3">
        <f t="shared" si="0"/>
        <v>30.833333333333332</v>
      </c>
      <c r="E50" s="3">
        <f t="shared" si="4"/>
        <v>250</v>
      </c>
    </row>
    <row r="51" spans="1:5" ht="15.75">
      <c r="A51" s="1" t="s">
        <v>72</v>
      </c>
      <c r="B51" s="1">
        <v>84</v>
      </c>
      <c r="C51" s="2">
        <v>0.5</v>
      </c>
      <c r="D51" s="3">
        <f t="shared" si="0"/>
        <v>30.833333333333332</v>
      </c>
      <c r="E51" s="3">
        <f t="shared" si="4"/>
        <v>250</v>
      </c>
    </row>
    <row r="52" spans="1:5" ht="15.75">
      <c r="A52" s="1" t="s">
        <v>70</v>
      </c>
      <c r="B52" s="1">
        <v>84</v>
      </c>
      <c r="C52" s="2">
        <v>0.5</v>
      </c>
      <c r="D52" s="3">
        <f t="shared" si="0"/>
        <v>30.833333333333332</v>
      </c>
      <c r="E52" s="3">
        <f t="shared" si="4"/>
        <v>250</v>
      </c>
    </row>
    <row r="53" spans="1:5" ht="15.75">
      <c r="A53" s="1" t="s">
        <v>71</v>
      </c>
      <c r="B53" s="1">
        <v>84</v>
      </c>
      <c r="C53" s="2">
        <v>0.5</v>
      </c>
      <c r="D53" s="3">
        <f t="shared" si="0"/>
        <v>30.833333333333332</v>
      </c>
      <c r="E53" s="3">
        <f t="shared" si="4"/>
        <v>250</v>
      </c>
    </row>
    <row r="54" spans="1:5" ht="15.75">
      <c r="A54" s="1" t="s">
        <v>73</v>
      </c>
      <c r="B54" s="1">
        <v>84</v>
      </c>
      <c r="C54" s="2">
        <v>0.5</v>
      </c>
      <c r="D54" s="3">
        <f t="shared" si="0"/>
        <v>30.833333333333332</v>
      </c>
      <c r="E54" s="3">
        <f t="shared" si="4"/>
        <v>250</v>
      </c>
    </row>
    <row r="55" spans="1:5" ht="15.75">
      <c r="A55" s="1" t="s">
        <v>41</v>
      </c>
      <c r="B55" s="1">
        <v>74</v>
      </c>
      <c r="C55" s="2">
        <v>1</v>
      </c>
      <c r="D55" s="3">
        <f t="shared" si="0"/>
        <v>61.666666666666664</v>
      </c>
      <c r="E55" s="3">
        <f t="shared" si="4"/>
        <v>500</v>
      </c>
    </row>
    <row r="56" spans="1:5" ht="15.75">
      <c r="A56" s="1" t="s">
        <v>42</v>
      </c>
      <c r="B56" s="1">
        <v>384</v>
      </c>
      <c r="C56" s="2">
        <v>1</v>
      </c>
      <c r="D56" s="3">
        <f t="shared" si="0"/>
        <v>61.666666666666664</v>
      </c>
      <c r="E56" s="3">
        <f t="shared" si="4"/>
        <v>500</v>
      </c>
    </row>
    <row r="57" spans="1:5" ht="15.75">
      <c r="A57" s="1" t="s">
        <v>43</v>
      </c>
      <c r="B57" s="1">
        <v>151</v>
      </c>
      <c r="C57" s="2">
        <v>1</v>
      </c>
      <c r="D57" s="3">
        <f t="shared" si="0"/>
        <v>61.666666666666664</v>
      </c>
      <c r="E57" s="3">
        <f t="shared" si="4"/>
        <v>500</v>
      </c>
    </row>
    <row r="58" spans="1:5" ht="15.75">
      <c r="A58" s="1" t="s">
        <v>44</v>
      </c>
      <c r="B58" s="1" t="s">
        <v>59</v>
      </c>
      <c r="C58" s="2">
        <v>1</v>
      </c>
      <c r="D58" s="3">
        <f t="shared" si="0"/>
        <v>61.666666666666664</v>
      </c>
      <c r="E58" s="3">
        <f t="shared" si="4"/>
        <v>500</v>
      </c>
    </row>
    <row r="59" spans="1:5" ht="15.75">
      <c r="A59" s="1" t="s">
        <v>45</v>
      </c>
      <c r="B59" s="1">
        <v>391</v>
      </c>
      <c r="C59" s="2">
        <v>1</v>
      </c>
      <c r="D59" s="3">
        <f t="shared" si="0"/>
        <v>61.666666666666664</v>
      </c>
      <c r="E59" s="3">
        <f t="shared" si="4"/>
        <v>500</v>
      </c>
    </row>
    <row r="60" spans="1:5" ht="15.75">
      <c r="A60" s="1" t="s">
        <v>46</v>
      </c>
      <c r="B60" s="1">
        <v>390</v>
      </c>
      <c r="C60" s="2">
        <v>1</v>
      </c>
      <c r="D60" s="3">
        <f t="shared" si="0"/>
        <v>61.666666666666664</v>
      </c>
      <c r="E60" s="3">
        <f t="shared" si="4"/>
        <v>500</v>
      </c>
    </row>
    <row r="61" spans="1:5" ht="15.75">
      <c r="A61" s="1" t="s">
        <v>47</v>
      </c>
      <c r="B61" s="1">
        <v>202</v>
      </c>
      <c r="C61" s="2">
        <v>1</v>
      </c>
      <c r="D61" s="3">
        <f t="shared" si="0"/>
        <v>61.666666666666664</v>
      </c>
      <c r="E61" s="3">
        <f t="shared" si="4"/>
        <v>500</v>
      </c>
    </row>
    <row r="62" spans="1:5" ht="15.75">
      <c r="A62" s="1" t="s">
        <v>48</v>
      </c>
      <c r="B62" s="1">
        <v>202</v>
      </c>
      <c r="C62" s="2">
        <v>1</v>
      </c>
      <c r="D62" s="3">
        <f t="shared" si="0"/>
        <v>61.666666666666664</v>
      </c>
      <c r="E62" s="3">
        <f t="shared" si="4"/>
        <v>500</v>
      </c>
    </row>
    <row r="63" spans="1:5" ht="15.75">
      <c r="A63" s="1" t="s">
        <v>91</v>
      </c>
      <c r="B63" s="1">
        <v>202</v>
      </c>
      <c r="C63" s="2">
        <v>0.25</v>
      </c>
      <c r="D63" s="3">
        <f t="shared" si="0"/>
        <v>15.416666666666666</v>
      </c>
      <c r="E63" s="3">
        <f t="shared" si="4"/>
        <v>125</v>
      </c>
    </row>
    <row r="64" spans="1:5" ht="15.75">
      <c r="A64" s="1" t="s">
        <v>49</v>
      </c>
      <c r="B64" s="1">
        <v>95</v>
      </c>
      <c r="C64" s="2">
        <v>2</v>
      </c>
      <c r="D64" s="3">
        <f t="shared" si="0"/>
        <v>123.33333333333333</v>
      </c>
      <c r="E64" s="3">
        <f t="shared" si="4"/>
        <v>1000</v>
      </c>
    </row>
    <row r="65" spans="1:6" ht="15.75">
      <c r="A65" s="1" t="s">
        <v>50</v>
      </c>
      <c r="B65" s="1">
        <v>95</v>
      </c>
      <c r="C65" s="2">
        <v>1</v>
      </c>
      <c r="D65" s="3">
        <f t="shared" si="0"/>
        <v>61.666666666666664</v>
      </c>
      <c r="E65" s="3">
        <f t="shared" si="4"/>
        <v>500</v>
      </c>
    </row>
    <row r="66" spans="1:6" ht="15.75">
      <c r="A66" s="1" t="s">
        <v>51</v>
      </c>
      <c r="B66" s="1">
        <v>227</v>
      </c>
      <c r="C66" s="2">
        <v>2</v>
      </c>
      <c r="D66" s="3">
        <f t="shared" ref="D66:D75" si="5">1850/30*C66</f>
        <v>123.33333333333333</v>
      </c>
      <c r="E66" s="3">
        <f t="shared" si="4"/>
        <v>1000</v>
      </c>
    </row>
    <row r="67" spans="1:6" ht="15.75">
      <c r="A67" s="1" t="s">
        <v>52</v>
      </c>
      <c r="B67" s="1">
        <v>156</v>
      </c>
      <c r="C67" s="2">
        <v>1</v>
      </c>
      <c r="D67" s="3">
        <f t="shared" si="5"/>
        <v>61.666666666666664</v>
      </c>
      <c r="E67" s="3">
        <f t="shared" si="4"/>
        <v>500</v>
      </c>
    </row>
    <row r="68" spans="1:6" ht="15.75">
      <c r="A68" s="1" t="s">
        <v>88</v>
      </c>
      <c r="B68" s="1" t="s">
        <v>90</v>
      </c>
      <c r="C68" s="2">
        <v>1</v>
      </c>
      <c r="D68" s="3">
        <f t="shared" si="5"/>
        <v>61.666666666666664</v>
      </c>
      <c r="E68" s="3">
        <f t="shared" si="4"/>
        <v>500</v>
      </c>
    </row>
    <row r="69" spans="1:6" ht="15.75">
      <c r="A69" s="1" t="s">
        <v>89</v>
      </c>
      <c r="B69" s="1" t="s">
        <v>90</v>
      </c>
      <c r="C69" s="2">
        <v>0.5</v>
      </c>
      <c r="D69" s="3">
        <f t="shared" si="5"/>
        <v>30.833333333333332</v>
      </c>
      <c r="E69" s="3">
        <f t="shared" si="4"/>
        <v>250</v>
      </c>
    </row>
    <row r="70" spans="1:6" ht="15.75">
      <c r="A70" s="1" t="s">
        <v>94</v>
      </c>
      <c r="B70" s="1">
        <v>344</v>
      </c>
      <c r="C70" s="2">
        <v>3.5</v>
      </c>
      <c r="D70" s="3">
        <f t="shared" si="5"/>
        <v>215.83333333333331</v>
      </c>
      <c r="E70" s="3">
        <f t="shared" si="4"/>
        <v>1750</v>
      </c>
    </row>
    <row r="71" spans="1:6" ht="15.75">
      <c r="A71" s="1" t="s">
        <v>67</v>
      </c>
      <c r="B71" s="1">
        <v>223</v>
      </c>
      <c r="C71" s="2">
        <v>2</v>
      </c>
      <c r="D71" s="3">
        <f t="shared" si="5"/>
        <v>123.33333333333333</v>
      </c>
      <c r="E71" s="3">
        <f t="shared" si="4"/>
        <v>1000</v>
      </c>
    </row>
    <row r="72" spans="1:6" ht="15.75">
      <c r="A72" s="1" t="s">
        <v>65</v>
      </c>
      <c r="B72" s="1">
        <v>223</v>
      </c>
      <c r="C72" s="2">
        <v>1</v>
      </c>
      <c r="D72" s="3">
        <f t="shared" si="5"/>
        <v>61.666666666666664</v>
      </c>
      <c r="E72" s="3">
        <f t="shared" si="4"/>
        <v>500</v>
      </c>
    </row>
    <row r="73" spans="1:6" ht="15.75">
      <c r="A73" s="1" t="s">
        <v>66</v>
      </c>
      <c r="B73" s="1">
        <v>223</v>
      </c>
      <c r="C73" s="2">
        <v>0.5</v>
      </c>
      <c r="D73" s="3">
        <f t="shared" si="5"/>
        <v>30.833333333333332</v>
      </c>
      <c r="E73" s="3">
        <f t="shared" si="4"/>
        <v>250</v>
      </c>
    </row>
    <row r="74" spans="1:6" ht="15.75">
      <c r="A74" s="1" t="s">
        <v>68</v>
      </c>
      <c r="B74" s="1">
        <v>225</v>
      </c>
      <c r="C74" s="2">
        <v>2</v>
      </c>
      <c r="D74" s="3">
        <f t="shared" si="5"/>
        <v>123.33333333333333</v>
      </c>
      <c r="E74" s="3">
        <f t="shared" si="4"/>
        <v>1000</v>
      </c>
    </row>
    <row r="75" spans="1:6" ht="15.75">
      <c r="A75" s="1" t="s">
        <v>74</v>
      </c>
      <c r="B75" s="1">
        <v>84</v>
      </c>
      <c r="C75" s="2">
        <v>0.5</v>
      </c>
      <c r="D75" s="3">
        <f t="shared" si="5"/>
        <v>30.833333333333332</v>
      </c>
      <c r="E75" s="3">
        <f t="shared" si="4"/>
        <v>250</v>
      </c>
    </row>
    <row r="76" spans="1:6" ht="15.75">
      <c r="A76" s="1" t="s">
        <v>75</v>
      </c>
      <c r="B76" s="1">
        <v>308</v>
      </c>
      <c r="C76" s="2">
        <v>4.5</v>
      </c>
      <c r="D76" s="3">
        <f t="shared" ref="D76:D85" si="6">1850/30*C76</f>
        <v>277.5</v>
      </c>
      <c r="E76" s="3"/>
    </row>
    <row r="77" spans="1:6" ht="15.75">
      <c r="A77" s="1" t="s">
        <v>85</v>
      </c>
      <c r="B77" s="1">
        <v>294</v>
      </c>
      <c r="C77" s="2">
        <v>1</v>
      </c>
      <c r="D77" s="3">
        <f t="shared" si="6"/>
        <v>61.666666666666664</v>
      </c>
      <c r="E77" s="3">
        <f t="shared" si="4"/>
        <v>500</v>
      </c>
    </row>
    <row r="78" spans="1:6" ht="15.75">
      <c r="A78" s="1" t="s">
        <v>86</v>
      </c>
      <c r="B78" s="33" t="s">
        <v>87</v>
      </c>
      <c r="C78" s="2">
        <v>2</v>
      </c>
      <c r="D78" s="3">
        <f t="shared" si="6"/>
        <v>123.33333333333333</v>
      </c>
      <c r="E78" s="3">
        <f t="shared" si="4"/>
        <v>1000</v>
      </c>
    </row>
    <row r="79" spans="1:6" ht="15.75">
      <c r="A79" s="1" t="s">
        <v>92</v>
      </c>
      <c r="B79" s="1">
        <v>352</v>
      </c>
      <c r="C79" s="2">
        <v>3</v>
      </c>
      <c r="D79" s="3">
        <f t="shared" si="6"/>
        <v>185</v>
      </c>
      <c r="E79" s="3">
        <f t="shared" si="4"/>
        <v>1500</v>
      </c>
      <c r="F79" s="3">
        <f>SUM(D79:E79)</f>
        <v>1685</v>
      </c>
    </row>
    <row r="80" spans="1:6" ht="15.75">
      <c r="A80" s="1" t="s">
        <v>93</v>
      </c>
      <c r="B80" s="1">
        <v>315</v>
      </c>
      <c r="C80" s="2">
        <v>2</v>
      </c>
      <c r="D80" s="3">
        <f t="shared" si="6"/>
        <v>123.33333333333333</v>
      </c>
      <c r="E80" s="3">
        <f t="shared" si="4"/>
        <v>1000</v>
      </c>
      <c r="F80" s="3">
        <f>SUM(D80:E80)</f>
        <v>1123.3333333333333</v>
      </c>
    </row>
    <row r="81" spans="1:7" ht="15.75">
      <c r="A81" s="1" t="s">
        <v>95</v>
      </c>
      <c r="B81" s="1">
        <v>270</v>
      </c>
      <c r="C81" s="2">
        <v>4.5</v>
      </c>
      <c r="D81" s="3">
        <f t="shared" si="6"/>
        <v>277.5</v>
      </c>
      <c r="E81" s="3">
        <f t="shared" si="4"/>
        <v>2250</v>
      </c>
    </row>
    <row r="82" spans="1:7" ht="15.75">
      <c r="A82" s="1" t="s">
        <v>96</v>
      </c>
      <c r="B82" s="1">
        <v>262</v>
      </c>
      <c r="C82" s="2">
        <v>1.5</v>
      </c>
      <c r="D82" s="3">
        <f t="shared" si="6"/>
        <v>92.5</v>
      </c>
      <c r="E82" s="3">
        <f t="shared" si="4"/>
        <v>750</v>
      </c>
    </row>
    <row r="83" spans="1:7" ht="15.75">
      <c r="A83" s="1" t="s">
        <v>97</v>
      </c>
      <c r="B83" s="1">
        <v>262</v>
      </c>
      <c r="C83" s="2">
        <v>1.5</v>
      </c>
      <c r="D83" s="3">
        <f t="shared" si="6"/>
        <v>92.5</v>
      </c>
      <c r="E83" s="3">
        <f t="shared" si="4"/>
        <v>750</v>
      </c>
    </row>
    <row r="84" spans="1:7" ht="15.75">
      <c r="A84" s="1" t="s">
        <v>100</v>
      </c>
      <c r="B84" s="1">
        <v>254</v>
      </c>
      <c r="C84" s="2">
        <v>1.5</v>
      </c>
      <c r="D84" s="3">
        <f t="shared" si="6"/>
        <v>92.5</v>
      </c>
      <c r="E84" s="3">
        <f t="shared" si="4"/>
        <v>750</v>
      </c>
    </row>
    <row r="85" spans="1:7" ht="15.75">
      <c r="A85" s="1" t="s">
        <v>101</v>
      </c>
      <c r="B85" s="1" t="s">
        <v>102</v>
      </c>
      <c r="C85" s="2">
        <v>3</v>
      </c>
      <c r="D85" s="3">
        <f t="shared" si="6"/>
        <v>185</v>
      </c>
      <c r="E85" s="3">
        <f t="shared" si="4"/>
        <v>1500</v>
      </c>
    </row>
    <row r="86" spans="1:7" ht="15.75">
      <c r="A86" s="1"/>
      <c r="B86" s="1"/>
      <c r="D86" s="3"/>
      <c r="E86" s="3"/>
    </row>
    <row r="87" spans="1:7" ht="15.75">
      <c r="A87" s="1"/>
      <c r="B87" s="1"/>
      <c r="D87" s="3"/>
      <c r="E87" s="3"/>
    </row>
    <row r="88" spans="1:7" ht="15.75">
      <c r="A88" s="1"/>
      <c r="B88" s="1"/>
      <c r="D88" s="3"/>
      <c r="E88" s="3"/>
    </row>
    <row r="89" spans="1:7">
      <c r="B89" s="35"/>
      <c r="C89" s="32">
        <f>SUM(C2:C88)</f>
        <v>126.25</v>
      </c>
    </row>
    <row r="90" spans="1:7">
      <c r="D90" s="3"/>
      <c r="E90" s="3"/>
    </row>
    <row r="91" spans="1:7">
      <c r="C91" s="2">
        <v>6.25</v>
      </c>
      <c r="D91" s="3">
        <f>30-C91</f>
        <v>23.75</v>
      </c>
      <c r="E91" s="3">
        <f>1850/30*D91</f>
        <v>1464.5833333333333</v>
      </c>
    </row>
    <row r="92" spans="1:7" ht="15.75" thickBot="1"/>
    <row r="93" spans="1:7" ht="45.75" thickBot="1">
      <c r="B93" s="4" t="s">
        <v>56</v>
      </c>
      <c r="C93" s="5" t="s">
        <v>60</v>
      </c>
      <c r="D93" s="6" t="s">
        <v>61</v>
      </c>
      <c r="E93" s="6" t="s">
        <v>62</v>
      </c>
      <c r="F93" s="6" t="s">
        <v>55</v>
      </c>
      <c r="G93" s="7" t="s">
        <v>64</v>
      </c>
    </row>
    <row r="94" spans="1:7" ht="15.75">
      <c r="B94" s="11">
        <v>329</v>
      </c>
      <c r="C94" s="12">
        <f t="shared" ref="C94:C137" si="7">SUMIF($B$2:$B$84,B94,$C$2:$C$84)</f>
        <v>1</v>
      </c>
      <c r="D94" s="13">
        <f>SUMIF($B$2:$B$84,B94,$D$2:$D$84)</f>
        <v>61.666666666666664</v>
      </c>
      <c r="E94" s="14">
        <f>C94/($C$138-30)*$E$91</f>
        <v>15.216450216450216</v>
      </c>
      <c r="F94" s="13">
        <f t="shared" ref="F94:F137" si="8">SUMIF($B$2:$B$84,B94,$E$2:$E$84)</f>
        <v>500</v>
      </c>
      <c r="G94" s="15">
        <f>F94+E94+D94</f>
        <v>576.88311688311683</v>
      </c>
    </row>
    <row r="95" spans="1:7" ht="15.75">
      <c r="B95" s="16">
        <v>126</v>
      </c>
      <c r="C95" s="8">
        <f t="shared" si="7"/>
        <v>1</v>
      </c>
      <c r="D95" s="9">
        <f t="shared" ref="D95:D137" si="9">SUMIF($B$2:$B$84,B95,$D$2:$D$84)</f>
        <v>61.666666666666664</v>
      </c>
      <c r="E95" s="10">
        <f t="shared" ref="E95:E129" si="10">C95/($C$138-30)*$E$91</f>
        <v>15.216450216450216</v>
      </c>
      <c r="F95" s="9">
        <f t="shared" si="8"/>
        <v>500</v>
      </c>
      <c r="G95" s="17">
        <f t="shared" ref="G95:G129" si="11">F95+E95+D95</f>
        <v>576.88311688311683</v>
      </c>
    </row>
    <row r="96" spans="1:7" ht="15.75">
      <c r="B96" s="16">
        <v>397</v>
      </c>
      <c r="C96" s="8">
        <f t="shared" si="7"/>
        <v>1.5</v>
      </c>
      <c r="D96" s="9">
        <f t="shared" si="9"/>
        <v>92.5</v>
      </c>
      <c r="E96" s="10">
        <f t="shared" si="10"/>
        <v>22.824675324675322</v>
      </c>
      <c r="F96" s="9">
        <f t="shared" si="8"/>
        <v>750</v>
      </c>
      <c r="G96" s="17">
        <f t="shared" si="11"/>
        <v>865.32467532467535</v>
      </c>
    </row>
    <row r="97" spans="2:7" ht="15.75">
      <c r="B97" s="16">
        <v>176</v>
      </c>
      <c r="C97" s="8">
        <f t="shared" si="7"/>
        <v>1.5</v>
      </c>
      <c r="D97" s="9">
        <f t="shared" si="9"/>
        <v>92.5</v>
      </c>
      <c r="E97" s="10">
        <f t="shared" si="10"/>
        <v>22.824675324675322</v>
      </c>
      <c r="F97" s="9">
        <f t="shared" si="8"/>
        <v>750</v>
      </c>
      <c r="G97" s="17">
        <f t="shared" si="11"/>
        <v>865.32467532467535</v>
      </c>
    </row>
    <row r="98" spans="2:7" ht="15.75">
      <c r="B98" s="16">
        <v>167</v>
      </c>
      <c r="C98" s="8">
        <f t="shared" si="7"/>
        <v>6</v>
      </c>
      <c r="D98" s="9">
        <f t="shared" si="9"/>
        <v>369.99999999999994</v>
      </c>
      <c r="E98" s="10">
        <f t="shared" si="10"/>
        <v>91.298701298701289</v>
      </c>
      <c r="F98" s="9">
        <f t="shared" si="8"/>
        <v>0</v>
      </c>
      <c r="G98" s="17">
        <f t="shared" si="11"/>
        <v>461.29870129870125</v>
      </c>
    </row>
    <row r="99" spans="2:7" ht="15.75">
      <c r="B99" s="16">
        <v>153</v>
      </c>
      <c r="C99" s="8">
        <f t="shared" si="7"/>
        <v>2.5</v>
      </c>
      <c r="D99" s="9">
        <f t="shared" si="9"/>
        <v>154.16666666666666</v>
      </c>
      <c r="E99" s="10">
        <f t="shared" si="10"/>
        <v>38.041125541125538</v>
      </c>
      <c r="F99" s="9">
        <f t="shared" si="8"/>
        <v>1250</v>
      </c>
      <c r="G99" s="17">
        <f t="shared" si="11"/>
        <v>1442.2077922077922</v>
      </c>
    </row>
    <row r="100" spans="2:7" ht="15.75">
      <c r="B100" s="16">
        <v>75</v>
      </c>
      <c r="C100" s="8">
        <f t="shared" si="7"/>
        <v>1</v>
      </c>
      <c r="D100" s="9">
        <f t="shared" si="9"/>
        <v>61.666666666666664</v>
      </c>
      <c r="E100" s="10">
        <f t="shared" si="10"/>
        <v>15.216450216450216</v>
      </c>
      <c r="F100" s="9">
        <f t="shared" si="8"/>
        <v>500</v>
      </c>
      <c r="G100" s="17">
        <f t="shared" si="11"/>
        <v>576.88311688311683</v>
      </c>
    </row>
    <row r="101" spans="2:7" ht="15.75">
      <c r="B101" s="16" t="s">
        <v>57</v>
      </c>
      <c r="C101" s="8">
        <f t="shared" si="7"/>
        <v>1.5</v>
      </c>
      <c r="D101" s="9">
        <f t="shared" si="9"/>
        <v>92.5</v>
      </c>
      <c r="E101" s="10">
        <f t="shared" si="10"/>
        <v>22.824675324675322</v>
      </c>
      <c r="F101" s="9">
        <f t="shared" si="8"/>
        <v>750</v>
      </c>
      <c r="G101" s="17">
        <f t="shared" si="11"/>
        <v>865.32467532467535</v>
      </c>
    </row>
    <row r="102" spans="2:7" ht="15.75">
      <c r="B102" s="16" t="s">
        <v>58</v>
      </c>
      <c r="C102" s="8">
        <f t="shared" si="7"/>
        <v>30</v>
      </c>
      <c r="D102" s="9">
        <f t="shared" si="9"/>
        <v>1850</v>
      </c>
      <c r="E102" s="10"/>
      <c r="F102" s="9">
        <f t="shared" si="8"/>
        <v>0</v>
      </c>
      <c r="G102" s="17">
        <f t="shared" si="11"/>
        <v>1850</v>
      </c>
    </row>
    <row r="103" spans="2:7" ht="15.75">
      <c r="B103" s="16">
        <v>69</v>
      </c>
      <c r="C103" s="8">
        <f t="shared" si="7"/>
        <v>1</v>
      </c>
      <c r="D103" s="9">
        <f t="shared" si="9"/>
        <v>61.666666666666664</v>
      </c>
      <c r="E103" s="10">
        <f t="shared" si="10"/>
        <v>15.216450216450216</v>
      </c>
      <c r="F103" s="9">
        <f t="shared" si="8"/>
        <v>500</v>
      </c>
      <c r="G103" s="17">
        <f t="shared" si="11"/>
        <v>576.88311688311683</v>
      </c>
    </row>
    <row r="104" spans="2:7" ht="15.75">
      <c r="B104" s="16">
        <v>58</v>
      </c>
      <c r="C104" s="8">
        <f t="shared" si="7"/>
        <v>1</v>
      </c>
      <c r="D104" s="9">
        <f t="shared" si="9"/>
        <v>61.666666666666664</v>
      </c>
      <c r="E104" s="10">
        <f t="shared" si="10"/>
        <v>15.216450216450216</v>
      </c>
      <c r="F104" s="9">
        <f t="shared" si="8"/>
        <v>0</v>
      </c>
      <c r="G104" s="17">
        <f t="shared" si="11"/>
        <v>76.883116883116884</v>
      </c>
    </row>
    <row r="105" spans="2:7" ht="15.75">
      <c r="B105" s="16">
        <v>229</v>
      </c>
      <c r="C105" s="8">
        <f t="shared" si="7"/>
        <v>1</v>
      </c>
      <c r="D105" s="9">
        <f t="shared" si="9"/>
        <v>61.666666666666664</v>
      </c>
      <c r="E105" s="10">
        <f t="shared" si="10"/>
        <v>15.216450216450216</v>
      </c>
      <c r="F105" s="9">
        <f t="shared" si="8"/>
        <v>500</v>
      </c>
      <c r="G105" s="17">
        <f t="shared" si="11"/>
        <v>576.88311688311683</v>
      </c>
    </row>
    <row r="106" spans="2:7" ht="15.75">
      <c r="B106" s="16">
        <v>383</v>
      </c>
      <c r="C106" s="8">
        <f t="shared" si="7"/>
        <v>2</v>
      </c>
      <c r="D106" s="9">
        <f t="shared" si="9"/>
        <v>123.33333333333333</v>
      </c>
      <c r="E106" s="10">
        <f t="shared" si="10"/>
        <v>30.432900432900432</v>
      </c>
      <c r="F106" s="9">
        <f t="shared" si="8"/>
        <v>1000</v>
      </c>
      <c r="G106" s="17">
        <f t="shared" si="11"/>
        <v>1153.7662337662337</v>
      </c>
    </row>
    <row r="107" spans="2:7" ht="15.75">
      <c r="B107" s="16">
        <v>249</v>
      </c>
      <c r="C107" s="8">
        <f t="shared" si="7"/>
        <v>3.5</v>
      </c>
      <c r="D107" s="9">
        <f t="shared" si="9"/>
        <v>215.83333333333334</v>
      </c>
      <c r="E107" s="10">
        <f t="shared" si="10"/>
        <v>53.257575757575751</v>
      </c>
      <c r="F107" s="9">
        <f t="shared" si="8"/>
        <v>1750</v>
      </c>
      <c r="G107" s="17">
        <f t="shared" si="11"/>
        <v>2019.090909090909</v>
      </c>
    </row>
    <row r="108" spans="2:7" ht="15.75">
      <c r="B108" s="16">
        <v>66</v>
      </c>
      <c r="C108" s="8">
        <f t="shared" si="7"/>
        <v>3</v>
      </c>
      <c r="D108" s="9">
        <f t="shared" si="9"/>
        <v>185</v>
      </c>
      <c r="E108" s="10">
        <f t="shared" si="10"/>
        <v>45.649350649350644</v>
      </c>
      <c r="F108" s="9">
        <f t="shared" si="8"/>
        <v>1500</v>
      </c>
      <c r="G108" s="17">
        <f t="shared" si="11"/>
        <v>1730.6493506493507</v>
      </c>
    </row>
    <row r="109" spans="2:7" ht="15.75">
      <c r="B109" s="16">
        <v>363</v>
      </c>
      <c r="C109" s="8">
        <f t="shared" si="7"/>
        <v>4.5</v>
      </c>
      <c r="D109" s="9">
        <f t="shared" si="9"/>
        <v>277.5</v>
      </c>
      <c r="E109" s="10">
        <f t="shared" si="10"/>
        <v>68.474025974025977</v>
      </c>
      <c r="F109" s="9">
        <f t="shared" si="8"/>
        <v>0</v>
      </c>
      <c r="G109" s="17">
        <f t="shared" si="11"/>
        <v>345.97402597402595</v>
      </c>
    </row>
    <row r="110" spans="2:7" ht="15.75">
      <c r="B110" s="16">
        <v>89</v>
      </c>
      <c r="C110" s="8">
        <f t="shared" si="7"/>
        <v>6.5</v>
      </c>
      <c r="D110" s="9">
        <f t="shared" si="9"/>
        <v>400.83333333333331</v>
      </c>
      <c r="E110" s="10">
        <f t="shared" si="10"/>
        <v>98.906926406926388</v>
      </c>
      <c r="F110" s="9">
        <f t="shared" si="8"/>
        <v>3250</v>
      </c>
      <c r="G110" s="17">
        <f t="shared" si="11"/>
        <v>3749.7402597402597</v>
      </c>
    </row>
    <row r="111" spans="2:7" ht="15.75">
      <c r="B111" s="16">
        <v>56</v>
      </c>
      <c r="C111" s="8">
        <f t="shared" si="7"/>
        <v>1</v>
      </c>
      <c r="D111" s="9">
        <f t="shared" si="9"/>
        <v>61.666666666666664</v>
      </c>
      <c r="E111" s="10">
        <f t="shared" si="10"/>
        <v>15.216450216450216</v>
      </c>
      <c r="F111" s="9">
        <f t="shared" si="8"/>
        <v>500</v>
      </c>
      <c r="G111" s="17">
        <f t="shared" si="11"/>
        <v>576.88311688311683</v>
      </c>
    </row>
    <row r="112" spans="2:7" ht="15.75">
      <c r="B112" s="16">
        <v>84</v>
      </c>
      <c r="C112" s="8">
        <f t="shared" si="7"/>
        <v>3</v>
      </c>
      <c r="D112" s="9">
        <f t="shared" si="9"/>
        <v>185</v>
      </c>
      <c r="E112" s="10">
        <f t="shared" si="10"/>
        <v>45.649350649350644</v>
      </c>
      <c r="F112" s="9">
        <f t="shared" si="8"/>
        <v>1500</v>
      </c>
      <c r="G112" s="17">
        <f t="shared" si="11"/>
        <v>1730.6493506493507</v>
      </c>
    </row>
    <row r="113" spans="2:7" ht="15.75">
      <c r="B113" s="16">
        <v>74</v>
      </c>
      <c r="C113" s="8">
        <f t="shared" si="7"/>
        <v>1</v>
      </c>
      <c r="D113" s="9">
        <f t="shared" si="9"/>
        <v>61.666666666666664</v>
      </c>
      <c r="E113" s="10">
        <f t="shared" si="10"/>
        <v>15.216450216450216</v>
      </c>
      <c r="F113" s="9">
        <f t="shared" si="8"/>
        <v>500</v>
      </c>
      <c r="G113" s="17">
        <f t="shared" si="11"/>
        <v>576.88311688311683</v>
      </c>
    </row>
    <row r="114" spans="2:7" ht="15.75">
      <c r="B114" s="16">
        <v>384</v>
      </c>
      <c r="C114" s="8">
        <f t="shared" si="7"/>
        <v>1</v>
      </c>
      <c r="D114" s="9">
        <f t="shared" si="9"/>
        <v>61.666666666666664</v>
      </c>
      <c r="E114" s="10">
        <f t="shared" si="10"/>
        <v>15.216450216450216</v>
      </c>
      <c r="F114" s="9">
        <f t="shared" si="8"/>
        <v>500</v>
      </c>
      <c r="G114" s="17">
        <f t="shared" si="11"/>
        <v>576.88311688311683</v>
      </c>
    </row>
    <row r="115" spans="2:7" ht="15.75">
      <c r="B115" s="16">
        <v>151</v>
      </c>
      <c r="C115" s="8">
        <f t="shared" si="7"/>
        <v>1</v>
      </c>
      <c r="D115" s="9">
        <f t="shared" si="9"/>
        <v>61.666666666666664</v>
      </c>
      <c r="E115" s="10">
        <f t="shared" si="10"/>
        <v>15.216450216450216</v>
      </c>
      <c r="F115" s="9">
        <f t="shared" si="8"/>
        <v>500</v>
      </c>
      <c r="G115" s="17">
        <f t="shared" si="11"/>
        <v>576.88311688311683</v>
      </c>
    </row>
    <row r="116" spans="2:7" ht="15.75">
      <c r="B116" s="16" t="s">
        <v>59</v>
      </c>
      <c r="C116" s="8">
        <f t="shared" si="7"/>
        <v>1</v>
      </c>
      <c r="D116" s="9">
        <f t="shared" si="9"/>
        <v>61.666666666666664</v>
      </c>
      <c r="E116" s="10">
        <f t="shared" si="10"/>
        <v>15.216450216450216</v>
      </c>
      <c r="F116" s="9">
        <f t="shared" si="8"/>
        <v>500</v>
      </c>
      <c r="G116" s="17">
        <f t="shared" si="11"/>
        <v>576.88311688311683</v>
      </c>
    </row>
    <row r="117" spans="2:7" ht="15.75">
      <c r="B117" s="16">
        <v>391</v>
      </c>
      <c r="C117" s="8">
        <f t="shared" si="7"/>
        <v>1</v>
      </c>
      <c r="D117" s="9">
        <f t="shared" si="9"/>
        <v>61.666666666666664</v>
      </c>
      <c r="E117" s="10">
        <f t="shared" si="10"/>
        <v>15.216450216450216</v>
      </c>
      <c r="F117" s="9">
        <f t="shared" si="8"/>
        <v>500</v>
      </c>
      <c r="G117" s="17">
        <f t="shared" si="11"/>
        <v>576.88311688311683</v>
      </c>
    </row>
    <row r="118" spans="2:7" ht="15.75">
      <c r="B118" s="16">
        <v>390</v>
      </c>
      <c r="C118" s="8">
        <f t="shared" si="7"/>
        <v>1</v>
      </c>
      <c r="D118" s="9">
        <f t="shared" si="9"/>
        <v>61.666666666666664</v>
      </c>
      <c r="E118" s="10">
        <f t="shared" si="10"/>
        <v>15.216450216450216</v>
      </c>
      <c r="F118" s="9">
        <f t="shared" si="8"/>
        <v>500</v>
      </c>
      <c r="G118" s="17">
        <f t="shared" si="11"/>
        <v>576.88311688311683</v>
      </c>
    </row>
    <row r="119" spans="2:7" ht="15.75">
      <c r="B119" s="16">
        <v>202</v>
      </c>
      <c r="C119" s="8">
        <f t="shared" si="7"/>
        <v>2.25</v>
      </c>
      <c r="D119" s="9">
        <f t="shared" si="9"/>
        <v>138.75</v>
      </c>
      <c r="E119" s="10">
        <f t="shared" si="10"/>
        <v>34.237012987012989</v>
      </c>
      <c r="F119" s="9">
        <f t="shared" si="8"/>
        <v>1125</v>
      </c>
      <c r="G119" s="17">
        <f t="shared" si="11"/>
        <v>1297.987012987013</v>
      </c>
    </row>
    <row r="120" spans="2:7" ht="15.75">
      <c r="B120" s="16">
        <v>95</v>
      </c>
      <c r="C120" s="8">
        <f t="shared" si="7"/>
        <v>3</v>
      </c>
      <c r="D120" s="9">
        <f t="shared" si="9"/>
        <v>185</v>
      </c>
      <c r="E120" s="10">
        <f t="shared" si="10"/>
        <v>45.649350649350644</v>
      </c>
      <c r="F120" s="9">
        <f t="shared" si="8"/>
        <v>1500</v>
      </c>
      <c r="G120" s="17">
        <f t="shared" si="11"/>
        <v>1730.6493506493507</v>
      </c>
    </row>
    <row r="121" spans="2:7" ht="15.75">
      <c r="B121" s="16">
        <v>227</v>
      </c>
      <c r="C121" s="8">
        <f t="shared" si="7"/>
        <v>2</v>
      </c>
      <c r="D121" s="9">
        <f t="shared" si="9"/>
        <v>123.33333333333333</v>
      </c>
      <c r="E121" s="10">
        <f t="shared" si="10"/>
        <v>30.432900432900432</v>
      </c>
      <c r="F121" s="9">
        <f t="shared" si="8"/>
        <v>1000</v>
      </c>
      <c r="G121" s="17">
        <f t="shared" si="11"/>
        <v>1153.7662337662337</v>
      </c>
    </row>
    <row r="122" spans="2:7" ht="15.75">
      <c r="B122" s="16">
        <v>156</v>
      </c>
      <c r="C122" s="8">
        <f t="shared" si="7"/>
        <v>1</v>
      </c>
      <c r="D122" s="9">
        <f t="shared" si="9"/>
        <v>61.666666666666664</v>
      </c>
      <c r="E122" s="10">
        <f t="shared" si="10"/>
        <v>15.216450216450216</v>
      </c>
      <c r="F122" s="9">
        <f t="shared" si="8"/>
        <v>500</v>
      </c>
      <c r="G122" s="17">
        <f t="shared" si="11"/>
        <v>576.88311688311683</v>
      </c>
    </row>
    <row r="123" spans="2:7" ht="15.75">
      <c r="B123" s="16" t="s">
        <v>90</v>
      </c>
      <c r="C123" s="8">
        <f t="shared" si="7"/>
        <v>1.5</v>
      </c>
      <c r="D123" s="9">
        <f t="shared" si="9"/>
        <v>92.5</v>
      </c>
      <c r="E123" s="10">
        <f t="shared" si="10"/>
        <v>22.824675324675322</v>
      </c>
      <c r="F123" s="9">
        <f t="shared" si="8"/>
        <v>750</v>
      </c>
      <c r="G123" s="17">
        <f t="shared" si="11"/>
        <v>865.32467532467535</v>
      </c>
    </row>
    <row r="124" spans="2:7" ht="15.75">
      <c r="B124" s="16">
        <v>344</v>
      </c>
      <c r="C124" s="8">
        <f t="shared" si="7"/>
        <v>3.5</v>
      </c>
      <c r="D124" s="9">
        <f t="shared" si="9"/>
        <v>215.83333333333331</v>
      </c>
      <c r="E124" s="10">
        <f t="shared" si="10"/>
        <v>53.257575757575751</v>
      </c>
      <c r="F124" s="9">
        <f t="shared" si="8"/>
        <v>1750</v>
      </c>
      <c r="G124" s="17">
        <f t="shared" si="11"/>
        <v>2019.090909090909</v>
      </c>
    </row>
    <row r="125" spans="2:7" ht="15.75">
      <c r="B125" s="16">
        <v>223</v>
      </c>
      <c r="C125" s="8">
        <f t="shared" si="7"/>
        <v>3.5</v>
      </c>
      <c r="D125" s="9">
        <f t="shared" si="9"/>
        <v>215.83333333333334</v>
      </c>
      <c r="E125" s="10">
        <f t="shared" si="10"/>
        <v>53.257575757575751</v>
      </c>
      <c r="F125" s="9">
        <f t="shared" si="8"/>
        <v>1750</v>
      </c>
      <c r="G125" s="17">
        <f t="shared" si="11"/>
        <v>2019.090909090909</v>
      </c>
    </row>
    <row r="126" spans="2:7" ht="15.75">
      <c r="B126" s="18">
        <v>225</v>
      </c>
      <c r="C126" s="19">
        <f t="shared" si="7"/>
        <v>2</v>
      </c>
      <c r="D126" s="20">
        <f t="shared" si="9"/>
        <v>123.33333333333333</v>
      </c>
      <c r="E126" s="21">
        <f t="shared" si="10"/>
        <v>30.432900432900432</v>
      </c>
      <c r="F126" s="20">
        <f t="shared" si="8"/>
        <v>1000</v>
      </c>
      <c r="G126" s="22">
        <f t="shared" si="11"/>
        <v>1153.7662337662337</v>
      </c>
    </row>
    <row r="127" spans="2:7" ht="15.75">
      <c r="B127" s="27">
        <v>308</v>
      </c>
      <c r="C127" s="28">
        <f t="shared" si="7"/>
        <v>4.5</v>
      </c>
      <c r="D127" s="29">
        <f t="shared" si="9"/>
        <v>277.5</v>
      </c>
      <c r="E127" s="30">
        <f t="shared" si="10"/>
        <v>68.474025974025977</v>
      </c>
      <c r="F127" s="29">
        <f t="shared" si="8"/>
        <v>0</v>
      </c>
      <c r="G127" s="31">
        <f t="shared" si="11"/>
        <v>345.97402597402595</v>
      </c>
    </row>
    <row r="128" spans="2:7" ht="15.75">
      <c r="B128" s="27">
        <v>252</v>
      </c>
      <c r="C128" s="28">
        <f t="shared" si="7"/>
        <v>1.5</v>
      </c>
      <c r="D128" s="29">
        <f t="shared" si="9"/>
        <v>92.5</v>
      </c>
      <c r="E128" s="30">
        <f t="shared" si="10"/>
        <v>22.824675324675322</v>
      </c>
      <c r="F128" s="29">
        <f t="shared" si="8"/>
        <v>750</v>
      </c>
      <c r="G128" s="31">
        <f t="shared" si="11"/>
        <v>865.32467532467535</v>
      </c>
    </row>
    <row r="129" spans="2:7" ht="15.75">
      <c r="B129" s="27">
        <v>294</v>
      </c>
      <c r="C129" s="28">
        <f t="shared" si="7"/>
        <v>1</v>
      </c>
      <c r="D129" s="29">
        <f t="shared" si="9"/>
        <v>61.666666666666664</v>
      </c>
      <c r="E129" s="30">
        <f t="shared" si="10"/>
        <v>15.216450216450216</v>
      </c>
      <c r="F129" s="29">
        <f t="shared" si="8"/>
        <v>500</v>
      </c>
      <c r="G129" s="31">
        <f t="shared" si="11"/>
        <v>576.88311688311683</v>
      </c>
    </row>
    <row r="130" spans="2:7" ht="15.75">
      <c r="B130" s="34" t="s">
        <v>87</v>
      </c>
      <c r="C130" s="28">
        <f t="shared" si="7"/>
        <v>2</v>
      </c>
      <c r="D130" s="29">
        <f t="shared" si="9"/>
        <v>123.33333333333333</v>
      </c>
      <c r="E130" s="30">
        <f t="shared" ref="E130" si="12">C130/($C$138-30)*$E$91</f>
        <v>30.432900432900432</v>
      </c>
      <c r="F130" s="29">
        <f t="shared" si="8"/>
        <v>1000</v>
      </c>
      <c r="G130" s="31">
        <f t="shared" ref="G130" si="13">F130+E130+D130</f>
        <v>1153.7662337662337</v>
      </c>
    </row>
    <row r="131" spans="2:7" ht="15.75">
      <c r="B131" s="34">
        <v>315</v>
      </c>
      <c r="C131" s="28">
        <f t="shared" si="7"/>
        <v>2</v>
      </c>
      <c r="D131" s="29">
        <f t="shared" ref="D131" si="14">SUMIF($B$2:$B$84,B131,$D$2:$D$84)</f>
        <v>123.33333333333333</v>
      </c>
      <c r="E131" s="30">
        <f t="shared" ref="E131" si="15">C131/($C$138-30)*$E$91</f>
        <v>30.432900432900432</v>
      </c>
      <c r="F131" s="29">
        <f t="shared" ref="F131" si="16">SUMIF($B$2:$B$84,B131,$E$2:$E$84)</f>
        <v>1000</v>
      </c>
      <c r="G131" s="31">
        <f t="shared" ref="G131" si="17">F131+E131+D131</f>
        <v>1153.7662337662337</v>
      </c>
    </row>
    <row r="132" spans="2:7" ht="15.75">
      <c r="B132" s="27">
        <v>352</v>
      </c>
      <c r="C132" s="28">
        <f t="shared" si="7"/>
        <v>3</v>
      </c>
      <c r="D132" s="29">
        <f t="shared" si="9"/>
        <v>185</v>
      </c>
      <c r="E132" s="30">
        <f t="shared" ref="E132:E135" si="18">C132/($C$138-30)*$E$91</f>
        <v>45.649350649350644</v>
      </c>
      <c r="F132" s="29">
        <f t="shared" si="8"/>
        <v>1500</v>
      </c>
      <c r="G132" s="31">
        <f t="shared" ref="G132:G135" si="19">F132+E132+D132</f>
        <v>1730.6493506493507</v>
      </c>
    </row>
    <row r="133" spans="2:7" ht="15.75">
      <c r="B133" s="27">
        <v>270</v>
      </c>
      <c r="C133" s="28">
        <f t="shared" si="7"/>
        <v>4.5</v>
      </c>
      <c r="D133" s="29">
        <f t="shared" si="9"/>
        <v>277.5</v>
      </c>
      <c r="E133" s="30">
        <f t="shared" si="18"/>
        <v>68.474025974025977</v>
      </c>
      <c r="F133" s="29">
        <f t="shared" si="8"/>
        <v>2250</v>
      </c>
      <c r="G133" s="31">
        <f t="shared" si="19"/>
        <v>2595.9740259740261</v>
      </c>
    </row>
    <row r="134" spans="2:7" ht="15.75">
      <c r="B134" s="27">
        <v>262</v>
      </c>
      <c r="C134" s="28">
        <f t="shared" si="7"/>
        <v>3</v>
      </c>
      <c r="D134" s="29">
        <f t="shared" si="9"/>
        <v>185</v>
      </c>
      <c r="E134" s="30">
        <f t="shared" si="18"/>
        <v>45.649350649350644</v>
      </c>
      <c r="F134" s="29">
        <f t="shared" si="8"/>
        <v>1500</v>
      </c>
      <c r="G134" s="31">
        <f t="shared" si="19"/>
        <v>1730.6493506493507</v>
      </c>
    </row>
    <row r="135" spans="2:7" ht="15.75">
      <c r="B135" s="27">
        <v>254</v>
      </c>
      <c r="C135" s="28">
        <f t="shared" si="7"/>
        <v>1.5</v>
      </c>
      <c r="D135" s="29">
        <f t="shared" si="9"/>
        <v>92.5</v>
      </c>
      <c r="E135" s="30">
        <f t="shared" si="18"/>
        <v>22.824675324675322</v>
      </c>
      <c r="F135" s="29">
        <f t="shared" si="8"/>
        <v>750</v>
      </c>
      <c r="G135" s="31">
        <f t="shared" si="19"/>
        <v>865.32467532467535</v>
      </c>
    </row>
    <row r="136" spans="2:7" ht="15.75">
      <c r="B136" s="27" t="s">
        <v>102</v>
      </c>
      <c r="C136" s="28">
        <f>SUMIF($B$2:$B$85,B136,$C$2:$C$85)</f>
        <v>3</v>
      </c>
      <c r="D136" s="29">
        <f>SUMIF($B$2:$B$85,B136,$D$2:$D$85)</f>
        <v>185</v>
      </c>
      <c r="E136" s="30">
        <f t="shared" ref="E136" si="20">C136/($C$138-30)*$E$91</f>
        <v>45.649350649350644</v>
      </c>
      <c r="F136" s="29">
        <f>SUMIF($B$2:$B$85,B136,$E$2:$E$85)</f>
        <v>1500</v>
      </c>
      <c r="G136" s="31">
        <f t="shared" ref="G136" si="21">F136+E136+D136</f>
        <v>1730.6493506493507</v>
      </c>
    </row>
    <row r="137" spans="2:7" ht="16.5" thickBot="1">
      <c r="B137" s="27" t="s">
        <v>84</v>
      </c>
      <c r="C137" s="28">
        <f t="shared" si="7"/>
        <v>3</v>
      </c>
      <c r="D137" s="29">
        <f t="shared" si="9"/>
        <v>185</v>
      </c>
      <c r="E137" s="30">
        <f t="shared" ref="E137" si="22">C137/($C$138-30)*$E$91</f>
        <v>45.649350649350644</v>
      </c>
      <c r="F137" s="29">
        <f t="shared" si="8"/>
        <v>1500</v>
      </c>
      <c r="G137" s="31">
        <f t="shared" ref="G137" si="23">F137+E137+D137</f>
        <v>1730.6493506493507</v>
      </c>
    </row>
    <row r="138" spans="2:7" ht="15.75" thickBot="1">
      <c r="B138" s="24"/>
      <c r="C138" s="25">
        <f>SUM(C94:C137)</f>
        <v>126.25</v>
      </c>
      <c r="D138" s="25">
        <f>SUM(D94:D137)</f>
        <v>7785.416666666667</v>
      </c>
      <c r="E138" s="25">
        <f>SUM(E94:E137)</f>
        <v>1464.5833333333335</v>
      </c>
      <c r="F138" s="25">
        <f>SUM(F94:F137)</f>
        <v>40125</v>
      </c>
      <c r="G138" s="26">
        <f>SUM(G94:G137)</f>
        <v>49375</v>
      </c>
    </row>
    <row r="140" spans="2:7">
      <c r="D140" t="s">
        <v>63</v>
      </c>
      <c r="E140">
        <f>(D138+E138)/1850</f>
        <v>5</v>
      </c>
    </row>
  </sheetData>
  <autoFilter ref="A1:E89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6"/>
  <sheetViews>
    <sheetView tabSelected="1" topLeftCell="E1" workbookViewId="0">
      <selection activeCell="M1" sqref="M1"/>
    </sheetView>
  </sheetViews>
  <sheetFormatPr defaultRowHeight="15"/>
  <cols>
    <col min="1" max="1" width="12.42578125" bestFit="1" customWidth="1"/>
    <col min="2" max="2" width="20.140625" customWidth="1"/>
    <col min="3" max="3" width="27" customWidth="1"/>
    <col min="4" max="4" width="27.5703125" customWidth="1"/>
    <col min="5" max="5" width="24.140625" customWidth="1"/>
    <col min="6" max="6" width="30.140625" customWidth="1"/>
    <col min="8" max="9" width="15.5703125" customWidth="1"/>
    <col min="10" max="10" width="11" bestFit="1" customWidth="1"/>
    <col min="11" max="11" width="24" bestFit="1" customWidth="1"/>
    <col min="12" max="12" width="15" customWidth="1"/>
    <col min="13" max="13" width="14.7109375" customWidth="1"/>
    <col min="14" max="14" width="15.28515625" bestFit="1" customWidth="1"/>
  </cols>
  <sheetData>
    <row r="1" spans="1:14" ht="45.75" thickBot="1">
      <c r="A1" s="4" t="s">
        <v>56</v>
      </c>
      <c r="B1" s="5" t="s">
        <v>60</v>
      </c>
      <c r="C1" s="6" t="s">
        <v>61</v>
      </c>
      <c r="D1" s="6" t="s">
        <v>62</v>
      </c>
      <c r="E1" s="6" t="s">
        <v>55</v>
      </c>
      <c r="F1" s="7" t="s">
        <v>64</v>
      </c>
      <c r="M1" t="s">
        <v>99</v>
      </c>
    </row>
    <row r="2" spans="1:14" ht="15.75">
      <c r="A2" s="11">
        <v>329</v>
      </c>
      <c r="B2" s="12">
        <v>1</v>
      </c>
      <c r="C2" s="13">
        <v>61.666666666666664</v>
      </c>
      <c r="D2" s="14">
        <v>17.689901697944592</v>
      </c>
      <c r="E2" s="13">
        <v>500</v>
      </c>
      <c r="F2" s="15">
        <v>579.35656836461123</v>
      </c>
      <c r="H2" s="23" t="str">
        <f>CONCATENATE("Участок"," № ",A2)</f>
        <v>Участок № 329</v>
      </c>
      <c r="I2" s="23" t="s">
        <v>78</v>
      </c>
      <c r="J2" s="10">
        <f>F2</f>
        <v>579.35656836461123</v>
      </c>
      <c r="K2" t="s">
        <v>98</v>
      </c>
      <c r="L2" s="36">
        <f>ROUND(J2,1)</f>
        <v>579.4</v>
      </c>
    </row>
    <row r="3" spans="1:14" ht="15.75">
      <c r="A3" s="16">
        <v>126</v>
      </c>
      <c r="B3" s="8">
        <v>1</v>
      </c>
      <c r="C3" s="9">
        <v>61.666666666666664</v>
      </c>
      <c r="D3" s="10">
        <v>17.689901697944592</v>
      </c>
      <c r="E3" s="9">
        <v>500</v>
      </c>
      <c r="F3" s="17">
        <v>579.35656836461123</v>
      </c>
      <c r="H3" s="23" t="str">
        <f t="shared" ref="H3:H33" si="0">CONCATENATE("Участок"," № ",A3)</f>
        <v>Участок № 126</v>
      </c>
      <c r="I3" s="23" t="s">
        <v>78</v>
      </c>
      <c r="J3" s="10">
        <f t="shared" ref="J3:J33" si="1">F3</f>
        <v>579.35656836461123</v>
      </c>
      <c r="K3" t="s">
        <v>98</v>
      </c>
      <c r="L3" s="36">
        <f t="shared" ref="L3:L43" si="2">ROUND(J3,1)</f>
        <v>579.4</v>
      </c>
    </row>
    <row r="4" spans="1:14" ht="15.75">
      <c r="A4" s="16">
        <v>397</v>
      </c>
      <c r="B4" s="8">
        <v>1.5</v>
      </c>
      <c r="C4" s="9">
        <v>92.5</v>
      </c>
      <c r="D4" s="10">
        <v>26.534852546916888</v>
      </c>
      <c r="E4" s="9">
        <v>750</v>
      </c>
      <c r="F4" s="17">
        <v>869.03485254691691</v>
      </c>
      <c r="H4" s="23" t="str">
        <f t="shared" si="0"/>
        <v>Участок № 397</v>
      </c>
      <c r="I4" s="23" t="s">
        <v>78</v>
      </c>
      <c r="J4" s="10">
        <f t="shared" si="1"/>
        <v>869.03485254691691</v>
      </c>
      <c r="K4" t="s">
        <v>98</v>
      </c>
      <c r="L4" s="36">
        <f t="shared" si="2"/>
        <v>869</v>
      </c>
    </row>
    <row r="5" spans="1:14" ht="15.75">
      <c r="A5" s="16">
        <v>176</v>
      </c>
      <c r="B5" s="8">
        <v>1.5</v>
      </c>
      <c r="C5" s="9">
        <v>92.5</v>
      </c>
      <c r="D5" s="10">
        <v>26.534852546916888</v>
      </c>
      <c r="E5" s="9">
        <v>750</v>
      </c>
      <c r="F5" s="17">
        <v>869.03485254691691</v>
      </c>
      <c r="H5" s="23" t="str">
        <f t="shared" si="0"/>
        <v>Участок № 176</v>
      </c>
      <c r="I5" s="23" t="s">
        <v>78</v>
      </c>
      <c r="J5" s="10">
        <f t="shared" si="1"/>
        <v>869.03485254691691</v>
      </c>
      <c r="K5" t="s">
        <v>98</v>
      </c>
      <c r="L5" s="36">
        <f t="shared" si="2"/>
        <v>869</v>
      </c>
    </row>
    <row r="6" spans="1:14" ht="15.75">
      <c r="A6" s="16">
        <v>167</v>
      </c>
      <c r="B6" s="8">
        <v>6</v>
      </c>
      <c r="C6" s="9">
        <v>369.99999999999994</v>
      </c>
      <c r="D6" s="10">
        <v>106.13941018766755</v>
      </c>
      <c r="E6" s="9">
        <v>0</v>
      </c>
      <c r="F6" s="17">
        <v>476.13941018766752</v>
      </c>
      <c r="H6" s="23" t="str">
        <f t="shared" si="0"/>
        <v>Участок № 167</v>
      </c>
      <c r="I6" s="23" t="s">
        <v>78</v>
      </c>
      <c r="J6" s="10">
        <f t="shared" si="1"/>
        <v>476.13941018766752</v>
      </c>
      <c r="K6" t="s">
        <v>98</v>
      </c>
      <c r="L6" s="36">
        <f t="shared" si="2"/>
        <v>476.1</v>
      </c>
    </row>
    <row r="7" spans="1:14" ht="15.75">
      <c r="A7" s="16">
        <v>153</v>
      </c>
      <c r="B7" s="8">
        <v>2.5</v>
      </c>
      <c r="C7" s="9">
        <v>154.16666666666666</v>
      </c>
      <c r="D7" s="10">
        <v>44.224754244861479</v>
      </c>
      <c r="E7" s="9">
        <v>1250</v>
      </c>
      <c r="F7" s="17">
        <v>1448.3914209115283</v>
      </c>
      <c r="H7" s="23" t="str">
        <f t="shared" si="0"/>
        <v>Участок № 153</v>
      </c>
      <c r="I7" s="23" t="s">
        <v>78</v>
      </c>
      <c r="J7" s="10">
        <f t="shared" si="1"/>
        <v>1448.3914209115283</v>
      </c>
      <c r="K7" t="s">
        <v>98</v>
      </c>
      <c r="L7" s="36">
        <f t="shared" si="2"/>
        <v>1448.4</v>
      </c>
      <c r="M7">
        <v>1452</v>
      </c>
      <c r="N7" s="37">
        <v>42468.642361111109</v>
      </c>
    </row>
    <row r="8" spans="1:14" ht="15.75">
      <c r="A8" s="16">
        <v>75</v>
      </c>
      <c r="B8" s="8">
        <v>1</v>
      </c>
      <c r="C8" s="9">
        <v>61.666666666666664</v>
      </c>
      <c r="D8" s="10">
        <v>17.689901697944592</v>
      </c>
      <c r="E8" s="9">
        <v>500</v>
      </c>
      <c r="F8" s="17">
        <v>579.35656836461123</v>
      </c>
      <c r="H8" s="23" t="str">
        <f t="shared" si="0"/>
        <v>Участок № 75</v>
      </c>
      <c r="I8" s="23" t="s">
        <v>78</v>
      </c>
      <c r="J8" s="10">
        <f t="shared" si="1"/>
        <v>579.35656836461123</v>
      </c>
      <c r="K8" t="s">
        <v>98</v>
      </c>
      <c r="L8" s="36">
        <f t="shared" si="2"/>
        <v>579.4</v>
      </c>
    </row>
    <row r="9" spans="1:14" ht="15.75">
      <c r="A9" s="16" t="s">
        <v>57</v>
      </c>
      <c r="B9" s="8">
        <v>1.5</v>
      </c>
      <c r="C9" s="9">
        <v>92.5</v>
      </c>
      <c r="D9" s="10">
        <v>26.534852546916888</v>
      </c>
      <c r="E9" s="9">
        <v>750</v>
      </c>
      <c r="F9" s="17">
        <v>869.03485254691691</v>
      </c>
      <c r="H9" s="23" t="str">
        <f t="shared" si="0"/>
        <v>Участок № ВВ11</v>
      </c>
      <c r="I9" s="23" t="s">
        <v>78</v>
      </c>
      <c r="J9" s="10">
        <f t="shared" si="1"/>
        <v>869.03485254691691</v>
      </c>
      <c r="K9" t="s">
        <v>98</v>
      </c>
      <c r="L9" s="36">
        <f t="shared" si="2"/>
        <v>869</v>
      </c>
    </row>
    <row r="10" spans="1:14" ht="15.75">
      <c r="A10" s="16" t="s">
        <v>58</v>
      </c>
      <c r="B10" s="8">
        <v>30</v>
      </c>
      <c r="C10" s="9">
        <v>1850</v>
      </c>
      <c r="D10" s="10"/>
      <c r="E10" s="9">
        <v>0</v>
      </c>
      <c r="F10" s="17">
        <v>1850</v>
      </c>
      <c r="H10" s="23" t="str">
        <f t="shared" si="0"/>
        <v>Участок № 227 Бурлаков</v>
      </c>
      <c r="I10" s="23" t="s">
        <v>78</v>
      </c>
      <c r="J10" s="10">
        <f t="shared" si="1"/>
        <v>1850</v>
      </c>
      <c r="K10" t="s">
        <v>98</v>
      </c>
      <c r="L10" s="36">
        <f t="shared" si="2"/>
        <v>1850</v>
      </c>
    </row>
    <row r="11" spans="1:14" ht="15.75">
      <c r="A11" s="16">
        <v>69</v>
      </c>
      <c r="B11" s="8">
        <v>1</v>
      </c>
      <c r="C11" s="9">
        <v>61.666666666666664</v>
      </c>
      <c r="D11" s="10">
        <v>17.689901697944592</v>
      </c>
      <c r="E11" s="9">
        <v>500</v>
      </c>
      <c r="F11" s="17">
        <v>579.35656836461123</v>
      </c>
      <c r="H11" s="23" t="str">
        <f t="shared" si="0"/>
        <v>Участок № 69</v>
      </c>
      <c r="I11" s="23" t="s">
        <v>78</v>
      </c>
      <c r="J11" s="10">
        <f t="shared" si="1"/>
        <v>579.35656836461123</v>
      </c>
      <c r="K11" t="s">
        <v>98</v>
      </c>
      <c r="L11" s="36">
        <f t="shared" si="2"/>
        <v>579.4</v>
      </c>
      <c r="M11">
        <v>581</v>
      </c>
      <c r="N11" s="37">
        <v>42468.651388888888</v>
      </c>
    </row>
    <row r="12" spans="1:14" ht="15.75">
      <c r="A12" s="16">
        <v>58</v>
      </c>
      <c r="B12" s="8">
        <v>1</v>
      </c>
      <c r="C12" s="9">
        <v>61.666666666666664</v>
      </c>
      <c r="D12" s="10">
        <v>17.689901697944592</v>
      </c>
      <c r="E12" s="9">
        <v>0</v>
      </c>
      <c r="F12" s="17">
        <v>79.356568364611263</v>
      </c>
      <c r="H12" s="23" t="str">
        <f t="shared" si="0"/>
        <v>Участок № 58</v>
      </c>
      <c r="I12" s="23" t="s">
        <v>78</v>
      </c>
      <c r="J12" s="10">
        <f t="shared" si="1"/>
        <v>79.356568364611263</v>
      </c>
      <c r="K12" t="s">
        <v>98</v>
      </c>
      <c r="L12" s="36">
        <f t="shared" si="2"/>
        <v>79.400000000000006</v>
      </c>
    </row>
    <row r="13" spans="1:14" ht="15.75">
      <c r="A13" s="16">
        <v>229</v>
      </c>
      <c r="B13" s="8">
        <v>1</v>
      </c>
      <c r="C13" s="9">
        <v>61.666666666666664</v>
      </c>
      <c r="D13" s="10">
        <v>17.689901697944592</v>
      </c>
      <c r="E13" s="9">
        <v>500</v>
      </c>
      <c r="F13" s="17">
        <v>579.35656836461123</v>
      </c>
      <c r="H13" s="23" t="str">
        <f t="shared" si="0"/>
        <v>Участок № 229</v>
      </c>
      <c r="I13" s="23" t="s">
        <v>78</v>
      </c>
      <c r="J13" s="10">
        <f t="shared" si="1"/>
        <v>579.35656836461123</v>
      </c>
      <c r="K13" t="s">
        <v>98</v>
      </c>
      <c r="L13" s="36">
        <f t="shared" si="2"/>
        <v>579.4</v>
      </c>
    </row>
    <row r="14" spans="1:14" ht="15.75">
      <c r="A14" s="16">
        <v>383</v>
      </c>
      <c r="B14" s="8">
        <v>2</v>
      </c>
      <c r="C14" s="9">
        <v>123.33333333333333</v>
      </c>
      <c r="D14" s="10">
        <v>35.379803395889184</v>
      </c>
      <c r="E14" s="9">
        <v>1000</v>
      </c>
      <c r="F14" s="17">
        <v>1158.7131367292225</v>
      </c>
      <c r="H14" s="23" t="str">
        <f t="shared" si="0"/>
        <v>Участок № 383</v>
      </c>
      <c r="I14" s="23" t="s">
        <v>78</v>
      </c>
      <c r="J14" s="10">
        <f t="shared" si="1"/>
        <v>1158.7131367292225</v>
      </c>
      <c r="K14" t="s">
        <v>98</v>
      </c>
      <c r="L14" s="36">
        <f t="shared" si="2"/>
        <v>1158.7</v>
      </c>
      <c r="M14">
        <v>1161</v>
      </c>
      <c r="N14" s="37">
        <v>42467.635416666664</v>
      </c>
    </row>
    <row r="15" spans="1:14" ht="15.75">
      <c r="A15" s="16">
        <v>249</v>
      </c>
      <c r="B15" s="8">
        <v>3.5</v>
      </c>
      <c r="C15" s="9">
        <v>215.83333333333334</v>
      </c>
      <c r="D15" s="10">
        <v>61.914655942806071</v>
      </c>
      <c r="E15" s="9">
        <v>1750</v>
      </c>
      <c r="F15" s="17">
        <v>2027.7479892761394</v>
      </c>
      <c r="H15" s="23" t="str">
        <f t="shared" si="0"/>
        <v>Участок № 249</v>
      </c>
      <c r="I15" s="23" t="s">
        <v>78</v>
      </c>
      <c r="J15" s="10">
        <f t="shared" si="1"/>
        <v>2027.7479892761394</v>
      </c>
      <c r="K15" t="s">
        <v>98</v>
      </c>
      <c r="L15" s="36">
        <f t="shared" si="2"/>
        <v>2027.7</v>
      </c>
    </row>
    <row r="16" spans="1:14" ht="15.75">
      <c r="A16" s="16">
        <v>66</v>
      </c>
      <c r="B16" s="8">
        <v>3</v>
      </c>
      <c r="C16" s="9">
        <v>185</v>
      </c>
      <c r="D16" s="10">
        <v>53.069705093833775</v>
      </c>
      <c r="E16" s="9">
        <v>1500</v>
      </c>
      <c r="F16" s="17">
        <v>1738.0697050938338</v>
      </c>
      <c r="H16" s="23" t="str">
        <f t="shared" si="0"/>
        <v>Участок № 66</v>
      </c>
      <c r="I16" s="23" t="s">
        <v>78</v>
      </c>
      <c r="J16" s="10">
        <f t="shared" si="1"/>
        <v>1738.0697050938338</v>
      </c>
      <c r="K16" t="s">
        <v>98</v>
      </c>
      <c r="L16" s="36">
        <f t="shared" si="2"/>
        <v>1738.1</v>
      </c>
    </row>
    <row r="17" spans="1:14" ht="15.75">
      <c r="A17" s="16">
        <v>363</v>
      </c>
      <c r="B17" s="8">
        <v>4.5</v>
      </c>
      <c r="C17" s="9">
        <v>277.5</v>
      </c>
      <c r="D17" s="10">
        <v>79.604557640750656</v>
      </c>
      <c r="E17" s="9">
        <v>0</v>
      </c>
      <c r="F17" s="17">
        <v>357.10455764075067</v>
      </c>
      <c r="H17" s="23" t="str">
        <f t="shared" si="0"/>
        <v>Участок № 363</v>
      </c>
      <c r="I17" s="23" t="s">
        <v>78</v>
      </c>
      <c r="J17" s="10">
        <f t="shared" si="1"/>
        <v>357.10455764075067</v>
      </c>
      <c r="K17" t="s">
        <v>98</v>
      </c>
      <c r="L17" s="36">
        <f t="shared" si="2"/>
        <v>357.1</v>
      </c>
    </row>
    <row r="18" spans="1:14" ht="15.75">
      <c r="A18" s="16">
        <v>89</v>
      </c>
      <c r="B18" s="8">
        <v>6.5</v>
      </c>
      <c r="C18" s="9">
        <v>400.83333333333331</v>
      </c>
      <c r="D18" s="10">
        <v>114.98436103663985</v>
      </c>
      <c r="E18" s="9">
        <v>3250</v>
      </c>
      <c r="F18" s="17">
        <v>3765.8176943699732</v>
      </c>
      <c r="H18" s="23" t="str">
        <f t="shared" si="0"/>
        <v>Участок № 89</v>
      </c>
      <c r="I18" s="23" t="s">
        <v>78</v>
      </c>
      <c r="J18" s="10">
        <f t="shared" si="1"/>
        <v>3765.8176943699732</v>
      </c>
      <c r="K18" t="s">
        <v>98</v>
      </c>
      <c r="L18" s="36">
        <f t="shared" si="2"/>
        <v>3765.8</v>
      </c>
    </row>
    <row r="19" spans="1:14" ht="15.75">
      <c r="A19" s="16">
        <v>56</v>
      </c>
      <c r="B19" s="8">
        <v>1</v>
      </c>
      <c r="C19" s="9">
        <v>61.666666666666664</v>
      </c>
      <c r="D19" s="10">
        <v>17.689901697944592</v>
      </c>
      <c r="E19" s="9">
        <v>500</v>
      </c>
      <c r="F19" s="17">
        <v>579.35656836461123</v>
      </c>
      <c r="H19" s="23" t="str">
        <f t="shared" si="0"/>
        <v>Участок № 56</v>
      </c>
      <c r="I19" s="23" t="s">
        <v>78</v>
      </c>
      <c r="J19" s="10">
        <f t="shared" si="1"/>
        <v>579.35656836461123</v>
      </c>
      <c r="K19" t="s">
        <v>98</v>
      </c>
      <c r="L19" s="36">
        <f t="shared" si="2"/>
        <v>579.4</v>
      </c>
    </row>
    <row r="20" spans="1:14" ht="15.75">
      <c r="A20" s="16">
        <v>84</v>
      </c>
      <c r="B20" s="8">
        <v>3</v>
      </c>
      <c r="C20" s="9">
        <v>185</v>
      </c>
      <c r="D20" s="10">
        <v>53.069705093833775</v>
      </c>
      <c r="E20" s="9">
        <v>1500</v>
      </c>
      <c r="F20" s="17">
        <v>1738.0697050938338</v>
      </c>
      <c r="H20" s="23" t="str">
        <f t="shared" si="0"/>
        <v>Участок № 84</v>
      </c>
      <c r="I20" s="23" t="s">
        <v>78</v>
      </c>
      <c r="J20" s="10">
        <f t="shared" si="1"/>
        <v>1738.0697050938338</v>
      </c>
      <c r="K20" t="s">
        <v>98</v>
      </c>
      <c r="L20" s="36">
        <f t="shared" si="2"/>
        <v>1738.1</v>
      </c>
    </row>
    <row r="21" spans="1:14" ht="15.75">
      <c r="A21" s="16">
        <v>74</v>
      </c>
      <c r="B21" s="8">
        <v>1</v>
      </c>
      <c r="C21" s="9">
        <v>61.666666666666664</v>
      </c>
      <c r="D21" s="10">
        <v>17.689901697944592</v>
      </c>
      <c r="E21" s="9">
        <v>500</v>
      </c>
      <c r="F21" s="17">
        <v>579.35656836461123</v>
      </c>
      <c r="H21" s="23" t="str">
        <f t="shared" si="0"/>
        <v>Участок № 74</v>
      </c>
      <c r="I21" s="23" t="s">
        <v>78</v>
      </c>
      <c r="J21" s="10">
        <f t="shared" si="1"/>
        <v>579.35656836461123</v>
      </c>
      <c r="K21" t="s">
        <v>98</v>
      </c>
      <c r="L21" s="36">
        <f t="shared" si="2"/>
        <v>579.4</v>
      </c>
    </row>
    <row r="22" spans="1:14" ht="15.75">
      <c r="A22" s="16">
        <v>384</v>
      </c>
      <c r="B22" s="8">
        <v>1</v>
      </c>
      <c r="C22" s="9">
        <v>61.666666666666664</v>
      </c>
      <c r="D22" s="10">
        <v>17.689901697944592</v>
      </c>
      <c r="E22" s="9">
        <v>500</v>
      </c>
      <c r="F22" s="17">
        <v>579.35656836461123</v>
      </c>
      <c r="H22" s="23" t="str">
        <f t="shared" si="0"/>
        <v>Участок № 384</v>
      </c>
      <c r="I22" s="23" t="s">
        <v>78</v>
      </c>
      <c r="J22" s="10">
        <f t="shared" si="1"/>
        <v>579.35656836461123</v>
      </c>
      <c r="K22" t="s">
        <v>98</v>
      </c>
      <c r="L22" s="36">
        <f t="shared" si="2"/>
        <v>579.4</v>
      </c>
    </row>
    <row r="23" spans="1:14" ht="15.75">
      <c r="A23" s="16">
        <v>151</v>
      </c>
      <c r="B23" s="8">
        <v>1</v>
      </c>
      <c r="C23" s="9">
        <v>61.666666666666664</v>
      </c>
      <c r="D23" s="10">
        <v>17.689901697944592</v>
      </c>
      <c r="E23" s="9">
        <v>500</v>
      </c>
      <c r="F23" s="17">
        <v>579.35656836461123</v>
      </c>
      <c r="H23" s="23" t="str">
        <f t="shared" si="0"/>
        <v>Участок № 151</v>
      </c>
      <c r="I23" s="23" t="s">
        <v>78</v>
      </c>
      <c r="J23" s="10">
        <f t="shared" si="1"/>
        <v>579.35656836461123</v>
      </c>
      <c r="K23" t="s">
        <v>98</v>
      </c>
      <c r="L23" s="36">
        <f t="shared" si="2"/>
        <v>579.4</v>
      </c>
      <c r="M23">
        <v>581</v>
      </c>
      <c r="N23" s="37">
        <v>42468.65902777778</v>
      </c>
    </row>
    <row r="24" spans="1:14" ht="15.75">
      <c r="A24" s="16" t="s">
        <v>59</v>
      </c>
      <c r="B24" s="8">
        <v>1</v>
      </c>
      <c r="C24" s="9">
        <v>61.666666666666664</v>
      </c>
      <c r="D24" s="10">
        <v>17.689901697944592</v>
      </c>
      <c r="E24" s="9">
        <v>500</v>
      </c>
      <c r="F24" s="17">
        <v>579.35656836461123</v>
      </c>
      <c r="H24" s="23" t="str">
        <f t="shared" si="0"/>
        <v>Участок № ВВ70</v>
      </c>
      <c r="I24" s="23" t="s">
        <v>78</v>
      </c>
      <c r="J24" s="10">
        <f t="shared" si="1"/>
        <v>579.35656836461123</v>
      </c>
      <c r="K24" t="s">
        <v>98</v>
      </c>
      <c r="L24" s="36">
        <f t="shared" si="2"/>
        <v>579.4</v>
      </c>
    </row>
    <row r="25" spans="1:14" ht="15.75">
      <c r="A25" s="16">
        <v>391</v>
      </c>
      <c r="B25" s="8">
        <v>1</v>
      </c>
      <c r="C25" s="9">
        <v>61.666666666666664</v>
      </c>
      <c r="D25" s="10">
        <v>17.689901697944592</v>
      </c>
      <c r="E25" s="9">
        <v>500</v>
      </c>
      <c r="F25" s="17">
        <v>579.35656836461123</v>
      </c>
      <c r="H25" s="23" t="str">
        <f t="shared" si="0"/>
        <v>Участок № 391</v>
      </c>
      <c r="I25" s="23" t="s">
        <v>78</v>
      </c>
      <c r="J25" s="10">
        <f t="shared" si="1"/>
        <v>579.35656836461123</v>
      </c>
      <c r="K25" t="s">
        <v>98</v>
      </c>
      <c r="L25" s="36">
        <f t="shared" si="2"/>
        <v>579.4</v>
      </c>
    </row>
    <row r="26" spans="1:14" ht="15.75">
      <c r="A26" s="16">
        <v>390</v>
      </c>
      <c r="B26" s="8">
        <v>1</v>
      </c>
      <c r="C26" s="9">
        <v>61.666666666666664</v>
      </c>
      <c r="D26" s="10">
        <v>17.689901697944592</v>
      </c>
      <c r="E26" s="9">
        <v>500</v>
      </c>
      <c r="F26" s="17">
        <v>579.35656836461123</v>
      </c>
      <c r="H26" s="23" t="str">
        <f t="shared" si="0"/>
        <v>Участок № 390</v>
      </c>
      <c r="I26" s="23" t="s">
        <v>78</v>
      </c>
      <c r="J26" s="10">
        <f t="shared" si="1"/>
        <v>579.35656836461123</v>
      </c>
      <c r="K26" t="s">
        <v>98</v>
      </c>
      <c r="L26" s="36">
        <f t="shared" si="2"/>
        <v>579.4</v>
      </c>
    </row>
    <row r="27" spans="1:14" ht="15.75">
      <c r="A27" s="16">
        <v>202</v>
      </c>
      <c r="B27" s="8">
        <v>2.25</v>
      </c>
      <c r="C27" s="9">
        <v>138.75</v>
      </c>
      <c r="D27" s="10">
        <v>39.802278820375328</v>
      </c>
      <c r="E27" s="9">
        <v>1125</v>
      </c>
      <c r="F27" s="17">
        <v>1303.5522788203752</v>
      </c>
      <c r="H27" s="23" t="str">
        <f t="shared" si="0"/>
        <v>Участок № 202</v>
      </c>
      <c r="I27" s="23" t="s">
        <v>78</v>
      </c>
      <c r="J27" s="10">
        <f t="shared" si="1"/>
        <v>1303.5522788203752</v>
      </c>
      <c r="K27" t="s">
        <v>98</v>
      </c>
      <c r="L27" s="36">
        <f t="shared" si="2"/>
        <v>1303.5999999999999</v>
      </c>
    </row>
    <row r="28" spans="1:14" ht="15.75">
      <c r="A28" s="16">
        <v>95</v>
      </c>
      <c r="B28" s="8">
        <v>3</v>
      </c>
      <c r="C28" s="9">
        <v>185</v>
      </c>
      <c r="D28" s="10">
        <v>53.069705093833775</v>
      </c>
      <c r="E28" s="9">
        <v>1500</v>
      </c>
      <c r="F28" s="17">
        <v>1738.0697050938338</v>
      </c>
      <c r="H28" s="23" t="str">
        <f t="shared" si="0"/>
        <v>Участок № 95</v>
      </c>
      <c r="I28" s="23" t="s">
        <v>78</v>
      </c>
      <c r="J28" s="10">
        <f t="shared" si="1"/>
        <v>1738.0697050938338</v>
      </c>
      <c r="K28" t="s">
        <v>98</v>
      </c>
      <c r="L28" s="36">
        <f t="shared" si="2"/>
        <v>1738.1</v>
      </c>
    </row>
    <row r="29" spans="1:14" ht="15.75">
      <c r="A29" s="16">
        <v>227</v>
      </c>
      <c r="B29" s="8">
        <v>2</v>
      </c>
      <c r="C29" s="9">
        <v>123.33333333333333</v>
      </c>
      <c r="D29" s="10">
        <v>35.379803395889184</v>
      </c>
      <c r="E29" s="9">
        <v>1000</v>
      </c>
      <c r="F29" s="17">
        <v>1158.7131367292225</v>
      </c>
      <c r="H29" s="23" t="str">
        <f t="shared" si="0"/>
        <v>Участок № 227</v>
      </c>
      <c r="I29" s="23" t="s">
        <v>78</v>
      </c>
      <c r="J29" s="10">
        <f t="shared" si="1"/>
        <v>1158.7131367292225</v>
      </c>
      <c r="K29" t="s">
        <v>98</v>
      </c>
      <c r="L29" s="36">
        <f t="shared" si="2"/>
        <v>1158.7</v>
      </c>
    </row>
    <row r="30" spans="1:14" ht="15.75">
      <c r="A30" s="16">
        <v>156</v>
      </c>
      <c r="B30" s="8">
        <v>1</v>
      </c>
      <c r="C30" s="9">
        <v>61.666666666666664</v>
      </c>
      <c r="D30" s="10">
        <v>17.689901697944592</v>
      </c>
      <c r="E30" s="9">
        <v>500</v>
      </c>
      <c r="F30" s="17">
        <v>579.35656836461123</v>
      </c>
      <c r="H30" s="23" t="str">
        <f t="shared" si="0"/>
        <v>Участок № 156</v>
      </c>
      <c r="I30" s="23" t="s">
        <v>78</v>
      </c>
      <c r="J30" s="10">
        <f t="shared" si="1"/>
        <v>579.35656836461123</v>
      </c>
      <c r="K30" t="s">
        <v>98</v>
      </c>
      <c r="L30" s="36">
        <f t="shared" si="2"/>
        <v>579.4</v>
      </c>
    </row>
    <row r="31" spans="1:14" ht="15.75">
      <c r="A31" s="16" t="s">
        <v>90</v>
      </c>
      <c r="B31" s="8">
        <v>1.5</v>
      </c>
      <c r="C31" s="9">
        <v>92.5</v>
      </c>
      <c r="D31" s="10">
        <v>26.534852546916888</v>
      </c>
      <c r="E31" s="9">
        <v>750</v>
      </c>
      <c r="F31" s="17">
        <v>869.03485254691691</v>
      </c>
      <c r="H31" s="23" t="str">
        <f t="shared" si="0"/>
        <v>Участок № ВВ62</v>
      </c>
      <c r="I31" s="23" t="s">
        <v>78</v>
      </c>
      <c r="J31" s="10">
        <f t="shared" si="1"/>
        <v>869.03485254691691</v>
      </c>
      <c r="K31" t="s">
        <v>98</v>
      </c>
      <c r="L31" s="36">
        <f t="shared" si="2"/>
        <v>869</v>
      </c>
    </row>
    <row r="32" spans="1:14" ht="15.75">
      <c r="A32" s="16">
        <v>344</v>
      </c>
      <c r="B32" s="8">
        <v>3.5</v>
      </c>
      <c r="C32" s="9">
        <v>215.83333333333331</v>
      </c>
      <c r="D32" s="10">
        <v>61.914655942806071</v>
      </c>
      <c r="E32" s="9">
        <v>1750</v>
      </c>
      <c r="F32" s="17">
        <v>2027.7479892761394</v>
      </c>
      <c r="H32" s="23" t="str">
        <f t="shared" si="0"/>
        <v>Участок № 344</v>
      </c>
      <c r="I32" s="23" t="s">
        <v>78</v>
      </c>
      <c r="J32" s="10">
        <f t="shared" si="1"/>
        <v>2027.7479892761394</v>
      </c>
      <c r="K32" t="s">
        <v>98</v>
      </c>
      <c r="L32" s="36">
        <f t="shared" si="2"/>
        <v>2027.7</v>
      </c>
    </row>
    <row r="33" spans="1:14" ht="15.75">
      <c r="A33" s="16">
        <v>223</v>
      </c>
      <c r="B33" s="8">
        <v>3.5</v>
      </c>
      <c r="C33" s="9">
        <v>215.83333333333334</v>
      </c>
      <c r="D33" s="10">
        <v>61.914655942806071</v>
      </c>
      <c r="E33" s="9">
        <v>1750</v>
      </c>
      <c r="F33" s="17">
        <v>2027.7479892761394</v>
      </c>
      <c r="H33" s="23" t="str">
        <f t="shared" si="0"/>
        <v>Участок № 223</v>
      </c>
      <c r="I33" s="23" t="s">
        <v>78</v>
      </c>
      <c r="J33" s="10">
        <f t="shared" si="1"/>
        <v>2027.7479892761394</v>
      </c>
      <c r="K33" t="s">
        <v>98</v>
      </c>
      <c r="L33" s="36">
        <f t="shared" si="2"/>
        <v>2027.7</v>
      </c>
    </row>
    <row r="34" spans="1:14" ht="15.75">
      <c r="A34" s="18">
        <v>225</v>
      </c>
      <c r="B34" s="19">
        <v>2</v>
      </c>
      <c r="C34" s="20">
        <v>123.33333333333333</v>
      </c>
      <c r="D34" s="21">
        <v>35.379803395889184</v>
      </c>
      <c r="E34" s="20">
        <v>1000</v>
      </c>
      <c r="F34" s="22">
        <v>1158.7131367292225</v>
      </c>
      <c r="H34" s="23" t="str">
        <f>CONCATENATE("Участок"," № ",A34)</f>
        <v>Участок № 225</v>
      </c>
      <c r="I34" s="23" t="s">
        <v>78</v>
      </c>
      <c r="J34" s="10">
        <f>F34</f>
        <v>1158.7131367292225</v>
      </c>
      <c r="K34" t="s">
        <v>98</v>
      </c>
      <c r="L34" s="36">
        <f t="shared" si="2"/>
        <v>1158.7</v>
      </c>
    </row>
    <row r="35" spans="1:14" ht="15.75">
      <c r="A35" s="27">
        <v>308</v>
      </c>
      <c r="B35" s="28">
        <v>4.5</v>
      </c>
      <c r="C35" s="29">
        <v>277.5</v>
      </c>
      <c r="D35" s="30">
        <v>79.604557640750656</v>
      </c>
      <c r="E35" s="29">
        <v>0</v>
      </c>
      <c r="F35" s="31">
        <v>357.10455764075067</v>
      </c>
      <c r="H35" s="23" t="str">
        <f>CONCATENATE("Участок"," № ",A35)</f>
        <v>Участок № 308</v>
      </c>
      <c r="I35" s="23" t="s">
        <v>78</v>
      </c>
      <c r="J35" s="10">
        <f>F35</f>
        <v>357.10455764075067</v>
      </c>
      <c r="K35" t="s">
        <v>98</v>
      </c>
      <c r="L35" s="36">
        <f t="shared" si="2"/>
        <v>357.1</v>
      </c>
    </row>
    <row r="36" spans="1:14" ht="15.75">
      <c r="A36" s="27">
        <v>252</v>
      </c>
      <c r="B36" s="28">
        <v>1.5</v>
      </c>
      <c r="C36" s="29">
        <v>92.5</v>
      </c>
      <c r="D36" s="30">
        <v>26.534852546916888</v>
      </c>
      <c r="E36" s="29">
        <v>750</v>
      </c>
      <c r="F36" s="31">
        <v>869.03485254691691</v>
      </c>
      <c r="H36" s="23" t="str">
        <f t="shared" ref="H36:H40" si="3">CONCATENATE("Участок"," № ",A36)</f>
        <v>Участок № 252</v>
      </c>
      <c r="I36" s="23" t="s">
        <v>78</v>
      </c>
      <c r="J36" s="10">
        <f t="shared" ref="J36:J40" si="4">F36</f>
        <v>869.03485254691691</v>
      </c>
      <c r="K36" t="s">
        <v>98</v>
      </c>
      <c r="L36" s="36">
        <f t="shared" si="2"/>
        <v>869</v>
      </c>
    </row>
    <row r="37" spans="1:14" ht="15.75">
      <c r="A37" s="27">
        <v>294</v>
      </c>
      <c r="B37" s="28">
        <v>1</v>
      </c>
      <c r="C37" s="29">
        <v>61.666666666666664</v>
      </c>
      <c r="D37" s="30">
        <v>17.689901697944592</v>
      </c>
      <c r="E37" s="29">
        <v>500</v>
      </c>
      <c r="F37" s="31">
        <v>579.35656836461123</v>
      </c>
      <c r="H37" s="23" t="str">
        <f t="shared" si="3"/>
        <v>Участок № 294</v>
      </c>
      <c r="I37" s="23" t="s">
        <v>78</v>
      </c>
      <c r="J37" s="10">
        <f t="shared" si="4"/>
        <v>579.35656836461123</v>
      </c>
      <c r="K37" t="s">
        <v>98</v>
      </c>
      <c r="L37" s="36">
        <f t="shared" si="2"/>
        <v>579.4</v>
      </c>
      <c r="M37">
        <v>581</v>
      </c>
      <c r="N37" s="37">
        <v>42468.674305555556</v>
      </c>
    </row>
    <row r="38" spans="1:14" ht="15.75">
      <c r="A38" s="34" t="s">
        <v>87</v>
      </c>
      <c r="B38" s="28">
        <v>2</v>
      </c>
      <c r="C38" s="29">
        <v>123.33333333333333</v>
      </c>
      <c r="D38" s="30">
        <v>35.379803395889184</v>
      </c>
      <c r="E38" s="29">
        <v>1000</v>
      </c>
      <c r="F38" s="31">
        <v>1158.7131367292225</v>
      </c>
      <c r="H38" s="23" t="str">
        <f t="shared" si="3"/>
        <v>Участок № 152-158</v>
      </c>
      <c r="I38" s="23" t="s">
        <v>78</v>
      </c>
      <c r="J38" s="10">
        <f t="shared" si="4"/>
        <v>1158.7131367292225</v>
      </c>
      <c r="K38" t="s">
        <v>98</v>
      </c>
      <c r="L38" s="36">
        <f t="shared" si="2"/>
        <v>1158.7</v>
      </c>
    </row>
    <row r="39" spans="1:14" ht="15.75">
      <c r="A39" s="34">
        <v>315</v>
      </c>
      <c r="B39" s="28">
        <v>2</v>
      </c>
      <c r="C39" s="29">
        <v>123.33333333333333</v>
      </c>
      <c r="D39" s="30">
        <v>35.379803395889184</v>
      </c>
      <c r="E39" s="29">
        <v>1000</v>
      </c>
      <c r="F39" s="31">
        <v>1158.7131367292225</v>
      </c>
      <c r="H39" s="23" t="str">
        <f t="shared" si="3"/>
        <v>Участок № 315</v>
      </c>
      <c r="I39" s="23" t="s">
        <v>78</v>
      </c>
      <c r="J39" s="10">
        <f t="shared" si="4"/>
        <v>1158.7131367292225</v>
      </c>
      <c r="K39" t="s">
        <v>98</v>
      </c>
      <c r="L39" s="36">
        <f t="shared" si="2"/>
        <v>1158.7</v>
      </c>
    </row>
    <row r="40" spans="1:14" ht="15.75">
      <c r="A40" s="27">
        <v>352</v>
      </c>
      <c r="B40" s="28">
        <v>3</v>
      </c>
      <c r="C40" s="29">
        <v>185</v>
      </c>
      <c r="D40" s="30">
        <v>53.069705093833775</v>
      </c>
      <c r="E40" s="29">
        <v>1500</v>
      </c>
      <c r="F40" s="31">
        <v>1738.0697050938338</v>
      </c>
      <c r="H40" s="23" t="str">
        <f t="shared" si="3"/>
        <v>Участок № 352</v>
      </c>
      <c r="I40" s="23" t="s">
        <v>78</v>
      </c>
      <c r="J40" s="10">
        <f t="shared" si="4"/>
        <v>1738.0697050938338</v>
      </c>
      <c r="K40" t="s">
        <v>98</v>
      </c>
      <c r="L40" s="36">
        <f t="shared" si="2"/>
        <v>1738.1</v>
      </c>
    </row>
    <row r="41" spans="1:14" ht="15.75">
      <c r="A41" s="27">
        <v>270</v>
      </c>
      <c r="B41" s="28">
        <v>4.5</v>
      </c>
      <c r="C41" s="29">
        <v>277.5</v>
      </c>
      <c r="D41" s="30">
        <v>79.604557640750656</v>
      </c>
      <c r="E41" s="29">
        <v>2250</v>
      </c>
      <c r="F41" s="31">
        <v>2607.1045576407505</v>
      </c>
      <c r="H41" s="23" t="str">
        <f t="shared" ref="H41:H43" si="5">CONCATENATE("Участок"," № ",A41)</f>
        <v>Участок № 270</v>
      </c>
      <c r="I41" s="23" t="s">
        <v>78</v>
      </c>
      <c r="J41" s="10">
        <f t="shared" ref="J41:J43" si="6">F41</f>
        <v>2607.1045576407505</v>
      </c>
      <c r="K41" t="s">
        <v>98</v>
      </c>
      <c r="L41" s="36">
        <f t="shared" si="2"/>
        <v>2607.1</v>
      </c>
    </row>
    <row r="42" spans="1:14" ht="15.75">
      <c r="A42" s="27">
        <v>262</v>
      </c>
      <c r="B42" s="28">
        <v>3</v>
      </c>
      <c r="C42" s="29">
        <v>185</v>
      </c>
      <c r="D42" s="30">
        <v>53.069705093833775</v>
      </c>
      <c r="E42" s="29">
        <v>1500</v>
      </c>
      <c r="F42" s="31">
        <v>1738.0697050938338</v>
      </c>
      <c r="H42" s="23" t="str">
        <f t="shared" si="5"/>
        <v>Участок № 262</v>
      </c>
      <c r="I42" s="23" t="s">
        <v>78</v>
      </c>
      <c r="J42" s="10">
        <f t="shared" si="6"/>
        <v>1738.0697050938338</v>
      </c>
      <c r="K42" t="s">
        <v>98</v>
      </c>
      <c r="L42" s="36">
        <f t="shared" si="2"/>
        <v>1738.1</v>
      </c>
    </row>
    <row r="43" spans="1:14" ht="15.75">
      <c r="A43" s="27">
        <v>254</v>
      </c>
      <c r="B43" s="28">
        <v>1.5</v>
      </c>
      <c r="C43" s="29">
        <v>92.5</v>
      </c>
      <c r="D43" s="30">
        <v>26.534852546916888</v>
      </c>
      <c r="E43" s="29">
        <v>750</v>
      </c>
      <c r="F43" s="31">
        <v>869.03485254691691</v>
      </c>
      <c r="H43" s="23" t="str">
        <f t="shared" si="5"/>
        <v>Участок № 254</v>
      </c>
      <c r="I43" s="23" t="s">
        <v>78</v>
      </c>
      <c r="J43" s="10">
        <f t="shared" si="6"/>
        <v>869.03485254691691</v>
      </c>
      <c r="K43" t="s">
        <v>98</v>
      </c>
      <c r="L43" s="36">
        <f t="shared" si="2"/>
        <v>869</v>
      </c>
    </row>
    <row r="44" spans="1:14" ht="15.75">
      <c r="A44" s="27" t="s">
        <v>102</v>
      </c>
      <c r="B44" s="28">
        <v>3</v>
      </c>
      <c r="C44" s="29">
        <v>185</v>
      </c>
      <c r="D44" s="30">
        <v>45.649350649350644</v>
      </c>
      <c r="E44" s="29">
        <v>1500</v>
      </c>
      <c r="F44" s="31">
        <v>1730.6493506493507</v>
      </c>
      <c r="H44" s="23" t="str">
        <f t="shared" ref="H44" si="7">CONCATENATE("Участок"," № ",A44)</f>
        <v>Участок № ВВ77</v>
      </c>
      <c r="I44" s="23" t="s">
        <v>78</v>
      </c>
      <c r="J44" s="10">
        <f t="shared" ref="J44" si="8">F44</f>
        <v>1730.6493506493507</v>
      </c>
      <c r="K44" t="s">
        <v>98</v>
      </c>
      <c r="L44" s="36">
        <f t="shared" ref="L44" si="9">ROUND(J44,1)</f>
        <v>1730.6</v>
      </c>
    </row>
    <row r="45" spans="1:14" ht="16.5" thickBot="1">
      <c r="A45" s="27" t="s">
        <v>84</v>
      </c>
      <c r="B45" s="28">
        <v>3</v>
      </c>
      <c r="C45" s="29">
        <v>185</v>
      </c>
      <c r="D45" s="30">
        <v>53.069705093833775</v>
      </c>
      <c r="E45" s="29">
        <v>1500</v>
      </c>
      <c r="F45" s="31">
        <v>1738.0697050938338</v>
      </c>
      <c r="H45" s="23" t="str">
        <f t="shared" ref="H45" si="10">CONCATENATE("Участок"," № ",A45)</f>
        <v>Участок № ВВ42</v>
      </c>
      <c r="I45" s="23" t="s">
        <v>78</v>
      </c>
      <c r="J45" s="10">
        <f t="shared" ref="J45" si="11">F45</f>
        <v>1738.0697050938338</v>
      </c>
      <c r="K45" t="s">
        <v>98</v>
      </c>
      <c r="L45" s="36">
        <f t="shared" ref="L45" si="12">ROUND(J45,1)</f>
        <v>1738.1</v>
      </c>
    </row>
    <row r="46" spans="1:14" ht="15.75" thickBot="1">
      <c r="A46" s="24"/>
      <c r="B46" s="25">
        <v>126.25</v>
      </c>
      <c r="C46" s="25">
        <v>7785.416666666667</v>
      </c>
      <c r="D46" s="25">
        <v>1464.5833333333335</v>
      </c>
      <c r="E46" s="25">
        <v>40125</v>
      </c>
      <c r="F46" s="26">
        <v>49375</v>
      </c>
      <c r="J46" s="3">
        <f>SUM(J2:J45)</f>
        <v>49605.64935064935</v>
      </c>
      <c r="K46" t="s">
        <v>98</v>
      </c>
      <c r="L46" s="36">
        <f>SUM(L2:L43)</f>
        <v>46137.299999999996</v>
      </c>
      <c r="M46" s="36">
        <f>SUM(M2:M45)</f>
        <v>4356</v>
      </c>
    </row>
  </sheetData>
  <autoFilter ref="A1:L4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расчётный лист</vt:lpstr>
      <vt:lpstr>Сумма по участкам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hg</dc:creator>
  <cp:lastModifiedBy>drosova_t</cp:lastModifiedBy>
  <dcterms:created xsi:type="dcterms:W3CDTF">2016-04-03T20:18:15Z</dcterms:created>
  <dcterms:modified xsi:type="dcterms:W3CDTF">2016-04-08T14:33:10Z</dcterms:modified>
</cp:coreProperties>
</file>