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\Documents\КОМП ДНП\Новое ДНП Медвежье озеро 2014\"/>
    </mc:Choice>
  </mc:AlternateContent>
  <bookViews>
    <workbookView xWindow="0" yWindow="0" windowWidth="20490" windowHeight="7755"/>
  </bookViews>
  <sheets>
    <sheet name="Итого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5" i="1" l="1"/>
  <c r="G11" i="1"/>
  <c r="G7" i="1"/>
  <c r="E44" i="1" l="1"/>
  <c r="G32" i="1"/>
  <c r="G31" i="1"/>
  <c r="E40" i="1"/>
  <c r="G26" i="1"/>
  <c r="G42" i="1" s="1"/>
  <c r="E29" i="1"/>
  <c r="E17" i="1" l="1"/>
  <c r="G17" i="1"/>
  <c r="G16" i="1"/>
  <c r="G40" i="1" l="1"/>
  <c r="D49" i="1" l="1"/>
  <c r="D48" i="1"/>
  <c r="D47" i="1"/>
  <c r="G49" i="1" l="1"/>
  <c r="G29" i="1"/>
  <c r="G44" i="1" s="1"/>
  <c r="G48" i="1" l="1"/>
  <c r="G46" i="1"/>
  <c r="G47" i="1" l="1"/>
</calcChain>
</file>

<file path=xl/sharedStrings.xml><?xml version="1.0" encoding="utf-8"?>
<sst xmlns="http://schemas.openxmlformats.org/spreadsheetml/2006/main" count="77" uniqueCount="77">
  <si>
    <t>№ п/п</t>
  </si>
  <si>
    <t>Статья расхода</t>
  </si>
  <si>
    <t>1. Обязательные платежи по содержанию ДНТ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</si>
  <si>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</si>
  <si>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</si>
  <si>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</si>
  <si>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</si>
  <si>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</si>
  <si>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</si>
  <si>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</si>
  <si>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</si>
  <si>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</si>
  <si>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 . ПЛАТЕЖИ ПО МИНИМАЛЬНОМУ ОБЕСПЕЧЕНИЮ ЖИЗНЕДЕЯТЕЛЬНОСТИ ПОСЁЛКА</t>
  </si>
  <si>
    <t>2.1.</t>
  </si>
  <si>
    <t xml:space="preserve">Услуги ЧОП по осуществлению контрольно-пропускного режима на территорию поселка, 5 постов 350 000 руб в мес БЕЗ НАЛОГОВ </t>
  </si>
  <si>
    <t>2.2.</t>
  </si>
  <si>
    <t xml:space="preserve">Услуги вневедомственной охраны (тревожная кнопка) на случай чрезвычайных ситуаций, включая оборудование и 2 кнопки. 5 000 руб в мес </t>
  </si>
  <si>
    <t>2.3.</t>
  </si>
  <si>
    <t>2.4.</t>
  </si>
  <si>
    <t>2.5.</t>
  </si>
  <si>
    <t>Обслуживание и текущий ремонт дренажной системы поселка</t>
  </si>
  <si>
    <t>2.6.</t>
  </si>
  <si>
    <t>2.7.</t>
  </si>
  <si>
    <t>2.8.</t>
  </si>
  <si>
    <t>Специалист по выставлению счетов, работа с дебиторской задолженностью, делопроизводство, работа с собственниками ( 35 390 руб в мес БЕЗ налогов)</t>
  </si>
  <si>
    <t>2.9.</t>
  </si>
  <si>
    <t>Обработка против клещей общественных зон посёлка, включая обработку детской площадки</t>
  </si>
  <si>
    <t>2.10.</t>
  </si>
  <si>
    <t xml:space="preserve">ИТОГО 2-ой блок </t>
  </si>
  <si>
    <t>3. Инвестиционный блок</t>
  </si>
  <si>
    <t>3.1.</t>
  </si>
  <si>
    <t>Установка лежачих полицейских ( для ограничения скорости передвижения по посёлку)</t>
  </si>
  <si>
    <t>3.2.</t>
  </si>
  <si>
    <t>Установка дорожных знаков ( не более 20 шт. по 4,5 тыс р.) Примечание - данный пункт актуален только вслучае принятия решения по п. 3.1</t>
  </si>
  <si>
    <t>3.3</t>
  </si>
  <si>
    <t>Вывоз диких собак ( около 20 собак по 4 т.р.)</t>
  </si>
  <si>
    <t>3.4.</t>
  </si>
  <si>
    <t>3.5.</t>
  </si>
  <si>
    <t>Установка средств слежения</t>
  </si>
  <si>
    <t>3.6.</t>
  </si>
  <si>
    <t>Расходы на юридические услуги оказываемые товариществу</t>
  </si>
  <si>
    <t xml:space="preserve">ИТОГО 3-ий блок </t>
  </si>
  <si>
    <t>4.</t>
  </si>
  <si>
    <t>Обязательные налоги и платежи</t>
  </si>
  <si>
    <t>ИТОГО по всем блокам с налогами и сборами</t>
  </si>
  <si>
    <t>ДНП "Медвежье Озеро 2014"</t>
  </si>
  <si>
    <t>Расходы на проведение общих собраний 2 раза в год</t>
  </si>
  <si>
    <t>Аренда юридического адреса Партнёрства</t>
  </si>
  <si>
    <t>Аренда помещения правления и охраны</t>
  </si>
  <si>
    <t xml:space="preserve">Услуги банка </t>
  </si>
  <si>
    <t>Услуги почты</t>
  </si>
  <si>
    <t>Утилизация и вывоз бытовых отходов по договору со специализированной организацией</t>
  </si>
  <si>
    <t xml:space="preserve">Обслуживание и текущий ремонт электрохозяйства поселка </t>
  </si>
  <si>
    <t xml:space="preserve">Чистка снега ( с 15 ноября по 15 апреля) </t>
  </si>
  <si>
    <t xml:space="preserve">Обслуживание ЗОП ( ИОП) Комендант посёлка и рабочие </t>
  </si>
  <si>
    <t>Чистка дорог в летнее время  водой -  поливальной машиной с щёткой с мая по октябрь + уборка поваленных деревьев</t>
  </si>
  <si>
    <t>Материалы, инструменты , сырьё, инвентарь, хоз принадлежности ( бензин для бензопилы, триммеры для покоса травы, ломаты, перчатки и т.д.) + ПЕСОК ДЛЯ ПОСЫПКИ ДОРОГ ЗИМОЙ</t>
  </si>
  <si>
    <t>3.7</t>
  </si>
  <si>
    <t>Информационные баннеры</t>
  </si>
  <si>
    <t>Обслуживание и текущий ремонт площадок и ограждений для сбора бытовых отходов. Установки доп. Загрождения и чипов</t>
  </si>
  <si>
    <t>Расходы на лицензирование необходимого програмного обеспечения 1С, КОНТУР ( для сдачи деклараций через интернет)</t>
  </si>
  <si>
    <t>Ориентировочная плата в мес в среднем по году с ОДНОГО ПЛАТЕЛЬЩИКА</t>
  </si>
  <si>
    <t>3.8.</t>
  </si>
  <si>
    <t>Изготовление копии плана застройки посёлка на ДНП</t>
  </si>
  <si>
    <t>Канцелярские расходы, расходы на орг.технику ( компьютер, принтер, картриджи , пропуска, плёнка для ламинатор)</t>
  </si>
  <si>
    <t>Специалист по бухгалтерскому и налоговому учёту</t>
  </si>
  <si>
    <t>3.9</t>
  </si>
  <si>
    <t>Чистка пруда</t>
  </si>
  <si>
    <t>1.10</t>
  </si>
  <si>
    <t>Административная часть</t>
  </si>
  <si>
    <t>ПЛАН 2016 , руб. в год</t>
  </si>
  <si>
    <t>ФАКТ 2015</t>
  </si>
  <si>
    <t>Бюджет 2017</t>
  </si>
  <si>
    <t>ФАКТ 2016</t>
  </si>
  <si>
    <t>можно оформить на домашний адрес председателя</t>
  </si>
  <si>
    <t>весеннее собрание можно проводить в посёлке</t>
  </si>
  <si>
    <t>приём наличных средств специалистом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</si>
</sst>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0000"/>
      <name val="Verdana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89999084444715716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Border="1"/>
    <xf numFmtId="4" fontId="0" fillId="0" borderId="2" xfId="0" applyNumberFormat="1" applyBorder="1"/>
    <xf numFmtId="0" fontId="0" fillId="0" borderId="3" xfId="0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" fontId="2" fillId="0" borderId="8" xfId="0" applyNumberFormat="1" applyFont="1" applyBorder="1" applyAlignment="1">
      <alignment vertical="center"/>
    </xf>
    <xf numFmtId="49" fontId="0" fillId="0" borderId="13" xfId="0" applyNumberFormat="1" applyFill="1" applyBorder="1" applyAlignment="1">
      <alignment horizontal="left" vertical="center"/>
    </xf>
    <xf numFmtId="4" fontId="2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9" fontId="0" fillId="0" borderId="17" xfId="0" applyNumberFormat="1" applyFill="1" applyBorder="1" applyAlignment="1">
      <alignment horizontal="left" vertical="center"/>
    </xf>
    <xf numFmtId="4" fontId="2" fillId="0" borderId="19" xfId="0" applyNumberFormat="1" applyFont="1" applyBorder="1" applyAlignment="1">
      <alignment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vertical="center"/>
    </xf>
    <xf numFmtId="49" fontId="0" fillId="2" borderId="17" xfId="0" applyNumberFormat="1" applyFill="1" applyBorder="1" applyAlignment="1">
      <alignment horizontal="left" vertical="center"/>
    </xf>
    <xf numFmtId="4" fontId="2" fillId="2" borderId="19" xfId="0" applyNumberFormat="1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4" fontId="2" fillId="0" borderId="12" xfId="0" applyNumberFormat="1" applyFont="1" applyBorder="1" applyAlignment="1">
      <alignment vertical="center"/>
    </xf>
    <xf numFmtId="49" fontId="0" fillId="0" borderId="15" xfId="0" applyNumberFormat="1" applyFill="1" applyBorder="1" applyAlignment="1">
      <alignment horizontal="left" vertical="center"/>
    </xf>
    <xf numFmtId="4" fontId="2" fillId="0" borderId="16" xfId="0" applyNumberFormat="1" applyFont="1" applyBorder="1" applyAlignment="1">
      <alignment vertical="center"/>
    </xf>
    <xf numFmtId="49" fontId="0" fillId="0" borderId="3" xfId="0" applyNumberFormat="1" applyFill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49" fontId="0" fillId="0" borderId="0" xfId="0" applyNumberForma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/>
    </xf>
    <xf numFmtId="4" fontId="0" fillId="0" borderId="0" xfId="0" applyNumberFormat="1"/>
    <xf numFmtId="49" fontId="3" fillId="3" borderId="1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4" fontId="2" fillId="0" borderId="0" xfId="0" applyNumberFormat="1" applyFont="1"/>
    <xf numFmtId="49" fontId="0" fillId="0" borderId="23" xfId="0" applyNumberFormat="1" applyBorder="1"/>
    <xf numFmtId="4" fontId="0" fillId="0" borderId="24" xfId="0" applyNumberFormat="1" applyBorder="1"/>
    <xf numFmtId="49" fontId="0" fillId="0" borderId="22" xfId="0" applyNumberFormat="1" applyBorder="1"/>
    <xf numFmtId="4" fontId="0" fillId="0" borderId="20" xfId="0" applyNumberFormat="1" applyBorder="1"/>
    <xf numFmtId="49" fontId="0" fillId="0" borderId="25" xfId="0" applyNumberFormat="1" applyBorder="1"/>
    <xf numFmtId="4" fontId="0" fillId="0" borderId="26" xfId="0" applyNumberFormat="1" applyBorder="1"/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1" applyNumberFormat="1" applyFont="1" applyFill="1" applyAlignment="1">
      <alignment vertical="center"/>
    </xf>
    <xf numFmtId="49" fontId="0" fillId="0" borderId="29" xfId="0" applyNumberFormat="1" applyBorder="1"/>
    <xf numFmtId="49" fontId="0" fillId="0" borderId="0" xfId="0" applyNumberFormat="1" applyBorder="1"/>
    <xf numFmtId="49" fontId="0" fillId="0" borderId="30" xfId="0" applyNumberFormat="1" applyBorder="1"/>
    <xf numFmtId="164" fontId="2" fillId="0" borderId="8" xfId="1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7" fillId="0" borderId="14" xfId="1" applyNumberFormat="1" applyFont="1" applyBorder="1" applyAlignment="1">
      <alignment vertical="center"/>
    </xf>
    <xf numFmtId="164" fontId="2" fillId="2" borderId="14" xfId="1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4" fontId="10" fillId="3" borderId="8" xfId="0" applyNumberFormat="1" applyFont="1" applyFill="1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46</xdr:row>
      <xdr:rowOff>0</xdr:rowOff>
    </xdr:from>
    <xdr:to>
      <xdr:col>7</xdr:col>
      <xdr:colOff>88900</xdr:colOff>
      <xdr:row>49</xdr:row>
      <xdr:rowOff>59779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26244004"/>
          <a:ext cx="774700" cy="483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"/>
      <sheetName val="1 кв"/>
      <sheetName val="2 кв"/>
      <sheetName val=" 3 кв"/>
      <sheetName val="4 кв"/>
      <sheetName val="1 полугодие"/>
      <sheetName val="комментарии"/>
      <sheetName val="Мусор"/>
      <sheetName val="Зарплата"/>
      <sheetName val="Рабочий"/>
    </sheetNames>
    <sheetDataSet>
      <sheetData sheetId="0">
        <row r="7">
          <cell r="M7">
            <v>321000</v>
          </cell>
        </row>
        <row r="28">
          <cell r="E28">
            <v>1213200</v>
          </cell>
        </row>
        <row r="38">
          <cell r="M38">
            <v>92328</v>
          </cell>
        </row>
        <row r="42">
          <cell r="M42">
            <v>2320723.13</v>
          </cell>
        </row>
      </sheetData>
      <sheetData sheetId="1">
        <row r="44">
          <cell r="F44">
            <v>575842</v>
          </cell>
        </row>
      </sheetData>
      <sheetData sheetId="2">
        <row r="44">
          <cell r="G44">
            <v>566090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G7" sqref="G7"/>
    </sheetView>
  </sheetViews>
  <sheetFormatPr defaultRowHeight="15" x14ac:dyDescent="0.25"/>
  <cols>
    <col min="1" max="1" width="6.28515625" style="1" customWidth="1"/>
    <col min="3" max="3" width="13.42578125" customWidth="1"/>
    <col min="4" max="4" width="38.7109375" customWidth="1"/>
    <col min="5" max="6" width="23.85546875" customWidth="1"/>
    <col min="7" max="7" width="19.7109375" style="32" customWidth="1"/>
    <col min="8" max="8" width="17.5703125" style="1" customWidth="1"/>
    <col min="9" max="9" width="14.5703125" style="1" bestFit="1" customWidth="1"/>
    <col min="10" max="10" width="16.7109375" style="1" customWidth="1"/>
    <col min="11" max="86" width="9.140625" style="1"/>
  </cols>
  <sheetData>
    <row r="1" spans="1:86" x14ac:dyDescent="0.25">
      <c r="A1" s="92" t="s">
        <v>72</v>
      </c>
      <c r="B1" s="92"/>
      <c r="C1" s="92"/>
      <c r="D1" s="92"/>
      <c r="E1" s="92"/>
      <c r="F1" s="92"/>
      <c r="G1" s="92"/>
    </row>
    <row r="2" spans="1:86" x14ac:dyDescent="0.25">
      <c r="A2" s="92" t="s">
        <v>45</v>
      </c>
      <c r="B2" s="92"/>
      <c r="C2" s="92"/>
      <c r="D2" s="92"/>
      <c r="E2" s="92"/>
      <c r="F2" s="92"/>
      <c r="G2" s="92"/>
    </row>
    <row r="3" spans="1:86" ht="16.5" thickBot="1" x14ac:dyDescent="0.3">
      <c r="A3" s="93"/>
      <c r="B3" s="94"/>
      <c r="C3" s="94"/>
      <c r="D3" s="94"/>
      <c r="E3" s="94"/>
      <c r="F3" s="94"/>
      <c r="G3" s="94"/>
    </row>
    <row r="4" spans="1:86" x14ac:dyDescent="0.25">
      <c r="A4" s="2"/>
      <c r="B4" s="3"/>
      <c r="C4" s="3"/>
      <c r="D4" s="3"/>
      <c r="E4" s="3"/>
      <c r="F4" s="3"/>
      <c r="G4" s="4"/>
    </row>
    <row r="5" spans="1:86" s="8" customFormat="1" ht="30.75" thickBot="1" x14ac:dyDescent="0.3">
      <c r="A5" s="5" t="s">
        <v>0</v>
      </c>
      <c r="B5" s="95" t="s">
        <v>1</v>
      </c>
      <c r="C5" s="96"/>
      <c r="D5" s="96"/>
      <c r="E5" s="6" t="s">
        <v>71</v>
      </c>
      <c r="F5" s="6" t="s">
        <v>73</v>
      </c>
      <c r="G5" s="6" t="s">
        <v>70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s="8" customFormat="1" ht="19.5" thickBot="1" x14ac:dyDescent="0.3">
      <c r="A6" s="85" t="s">
        <v>2</v>
      </c>
      <c r="B6" s="86"/>
      <c r="C6" s="86"/>
      <c r="D6" s="86"/>
      <c r="E6" s="86"/>
      <c r="F6" s="86"/>
      <c r="G6" s="8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s="8" customFormat="1" x14ac:dyDescent="0.25">
      <c r="A7" s="9" t="s">
        <v>3</v>
      </c>
      <c r="B7" s="97" t="s">
        <v>65</v>
      </c>
      <c r="C7" s="97"/>
      <c r="D7" s="97"/>
      <c r="E7" s="53">
        <v>321000</v>
      </c>
      <c r="F7" s="53"/>
      <c r="G7" s="10">
        <f>26750*12</f>
        <v>321000</v>
      </c>
      <c r="H7" s="4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s="8" customFormat="1" x14ac:dyDescent="0.25">
      <c r="A8" s="11" t="s">
        <v>4</v>
      </c>
      <c r="B8" s="89" t="s">
        <v>48</v>
      </c>
      <c r="C8" s="89"/>
      <c r="D8" s="89"/>
      <c r="E8" s="54">
        <v>0</v>
      </c>
      <c r="F8" s="54"/>
      <c r="G8" s="12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s="8" customFormat="1" x14ac:dyDescent="0.25">
      <c r="A9" s="11" t="s">
        <v>5</v>
      </c>
      <c r="B9" s="89" t="s">
        <v>47</v>
      </c>
      <c r="C9" s="89"/>
      <c r="D9" s="89"/>
      <c r="E9" s="55">
        <v>15000</v>
      </c>
      <c r="F9" s="55"/>
      <c r="G9" s="13">
        <v>0</v>
      </c>
      <c r="H9" s="7" t="s">
        <v>74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s="8" customFormat="1" x14ac:dyDescent="0.25">
      <c r="A10" s="11" t="s">
        <v>6</v>
      </c>
      <c r="B10" s="89" t="s">
        <v>46</v>
      </c>
      <c r="C10" s="89"/>
      <c r="D10" s="89"/>
      <c r="E10" s="54">
        <v>22500</v>
      </c>
      <c r="F10" s="54"/>
      <c r="G10" s="12">
        <v>12000</v>
      </c>
      <c r="H10" s="7" t="s">
        <v>75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s="8" customFormat="1" x14ac:dyDescent="0.25">
      <c r="A11" s="11" t="s">
        <v>7</v>
      </c>
      <c r="B11" s="89" t="s">
        <v>49</v>
      </c>
      <c r="C11" s="89"/>
      <c r="D11" s="89"/>
      <c r="E11" s="54">
        <v>35000</v>
      </c>
      <c r="F11" s="54"/>
      <c r="G11" s="12">
        <f>3500*12+350*12</f>
        <v>46200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s="8" customFormat="1" x14ac:dyDescent="0.25">
      <c r="A12" s="11" t="s">
        <v>8</v>
      </c>
      <c r="B12" s="89" t="s">
        <v>50</v>
      </c>
      <c r="C12" s="89"/>
      <c r="D12" s="89"/>
      <c r="E12" s="54">
        <v>3000</v>
      </c>
      <c r="F12" s="54"/>
      <c r="G12" s="12">
        <v>10000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s="8" customFormat="1" x14ac:dyDescent="0.25">
      <c r="A13" s="11" t="s">
        <v>9</v>
      </c>
      <c r="B13" s="89" t="s">
        <v>64</v>
      </c>
      <c r="C13" s="89"/>
      <c r="D13" s="89"/>
      <c r="E13" s="54">
        <v>13000</v>
      </c>
      <c r="F13" s="54"/>
      <c r="G13" s="12">
        <v>20000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s="8" customFormat="1" x14ac:dyDescent="0.25">
      <c r="A14" s="11" t="s">
        <v>10</v>
      </c>
      <c r="B14" s="89" t="s">
        <v>60</v>
      </c>
      <c r="C14" s="89"/>
      <c r="D14" s="89"/>
      <c r="E14" s="54">
        <v>13300</v>
      </c>
      <c r="F14" s="54"/>
      <c r="G14" s="12"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s="8" customFormat="1" ht="15.75" customHeight="1" x14ac:dyDescent="0.25">
      <c r="A15" s="11" t="s">
        <v>11</v>
      </c>
      <c r="B15" s="89" t="s">
        <v>51</v>
      </c>
      <c r="C15" s="89"/>
      <c r="D15" s="89"/>
      <c r="E15" s="54">
        <v>358000</v>
      </c>
      <c r="F15" s="54"/>
      <c r="G15" s="12">
        <f>40000*12</f>
        <v>480000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s="8" customFormat="1" x14ac:dyDescent="0.25">
      <c r="A16" s="11" t="s">
        <v>68</v>
      </c>
      <c r="B16" s="89" t="s">
        <v>69</v>
      </c>
      <c r="C16" s="89"/>
      <c r="D16" s="89"/>
      <c r="E16" s="54"/>
      <c r="F16" s="54"/>
      <c r="G16" s="12">
        <f>3000*12</f>
        <v>36000</v>
      </c>
      <c r="H16" s="7" t="s">
        <v>76</v>
      </c>
      <c r="I16" s="4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s="8" customFormat="1" ht="15.75" thickBot="1" x14ac:dyDescent="0.3">
      <c r="A17" s="16"/>
      <c r="B17" s="17"/>
      <c r="C17" s="17"/>
      <c r="D17" s="17"/>
      <c r="E17" s="56">
        <f>SUM(E7:E16)</f>
        <v>780800</v>
      </c>
      <c r="F17" s="56"/>
      <c r="G17" s="18">
        <f>SUM(G7:G16)</f>
        <v>925200</v>
      </c>
      <c r="H17" s="7"/>
      <c r="I17" s="4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s="8" customFormat="1" ht="19.5" thickBot="1" x14ac:dyDescent="0.3">
      <c r="A18" s="85" t="s">
        <v>12</v>
      </c>
      <c r="B18" s="86"/>
      <c r="C18" s="86"/>
      <c r="D18" s="86"/>
      <c r="E18" s="86"/>
      <c r="F18" s="86"/>
      <c r="G18" s="8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s="8" customFormat="1" x14ac:dyDescent="0.25">
      <c r="A19" s="9" t="s">
        <v>13</v>
      </c>
      <c r="B19" s="87" t="s">
        <v>14</v>
      </c>
      <c r="C19" s="87"/>
      <c r="D19" s="87"/>
      <c r="E19" s="47"/>
      <c r="F19" s="66"/>
      <c r="G19" s="10"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s="8" customFormat="1" x14ac:dyDescent="0.25">
      <c r="A20" s="11" t="s">
        <v>15</v>
      </c>
      <c r="B20" s="88" t="s">
        <v>16</v>
      </c>
      <c r="C20" s="88"/>
      <c r="D20" s="88"/>
      <c r="E20" s="48"/>
      <c r="F20" s="67"/>
      <c r="G20" s="12"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s="8" customFormat="1" x14ac:dyDescent="0.25">
      <c r="A21" s="11" t="s">
        <v>17</v>
      </c>
      <c r="B21" s="89" t="s">
        <v>52</v>
      </c>
      <c r="C21" s="89"/>
      <c r="D21" s="89"/>
      <c r="E21" s="46"/>
      <c r="F21" s="68"/>
      <c r="G21" s="12"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s="8" customFormat="1" x14ac:dyDescent="0.25">
      <c r="A22" s="11" t="s">
        <v>18</v>
      </c>
      <c r="B22" s="89" t="s">
        <v>53</v>
      </c>
      <c r="C22" s="89"/>
      <c r="D22" s="89"/>
      <c r="E22" s="57">
        <v>364450</v>
      </c>
      <c r="F22" s="57"/>
      <c r="G22" s="12">
        <v>500000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s="8" customFormat="1" x14ac:dyDescent="0.25">
      <c r="A23" s="11" t="s">
        <v>19</v>
      </c>
      <c r="B23" s="89" t="s">
        <v>20</v>
      </c>
      <c r="C23" s="89"/>
      <c r="D23" s="90"/>
      <c r="E23" s="57">
        <v>30000</v>
      </c>
      <c r="F23" s="57"/>
      <c r="G23" s="12">
        <v>200000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s="8" customFormat="1" x14ac:dyDescent="0.25">
      <c r="A24" s="11" t="s">
        <v>21</v>
      </c>
      <c r="B24" s="89" t="s">
        <v>56</v>
      </c>
      <c r="C24" s="89"/>
      <c r="D24" s="90"/>
      <c r="E24" s="57">
        <v>87010.13</v>
      </c>
      <c r="F24" s="57"/>
      <c r="G24" s="12">
        <v>100000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s="8" customFormat="1" x14ac:dyDescent="0.25">
      <c r="A25" s="11" t="s">
        <v>22</v>
      </c>
      <c r="B25" s="89" t="s">
        <v>54</v>
      </c>
      <c r="C25" s="89"/>
      <c r="D25" s="90"/>
      <c r="E25" s="57">
        <v>281175</v>
      </c>
      <c r="F25" s="57"/>
      <c r="G25" s="12">
        <v>300000</v>
      </c>
      <c r="H25" s="7"/>
      <c r="I25" s="4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s="8" customFormat="1" x14ac:dyDescent="0.25">
      <c r="A26" s="11" t="s">
        <v>23</v>
      </c>
      <c r="B26" s="89" t="s">
        <v>24</v>
      </c>
      <c r="C26" s="89"/>
      <c r="D26" s="90"/>
      <c r="E26" s="57">
        <v>365400</v>
      </c>
      <c r="F26" s="57"/>
      <c r="G26" s="12">
        <f>E26</f>
        <v>365400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s="8" customFormat="1" x14ac:dyDescent="0.25">
      <c r="A27" s="11" t="s">
        <v>25</v>
      </c>
      <c r="B27" s="89" t="s">
        <v>26</v>
      </c>
      <c r="C27" s="89"/>
      <c r="D27" s="90"/>
      <c r="E27" s="57">
        <v>0</v>
      </c>
      <c r="F27" s="57"/>
      <c r="G27" s="12">
        <v>30000</v>
      </c>
      <c r="H27" s="3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s="8" customFormat="1" ht="15.75" thickBot="1" x14ac:dyDescent="0.3">
      <c r="A28" s="14" t="s">
        <v>27</v>
      </c>
      <c r="B28" s="91" t="s">
        <v>55</v>
      </c>
      <c r="C28" s="91"/>
      <c r="D28" s="91"/>
      <c r="E28" s="57">
        <v>0</v>
      </c>
      <c r="F28" s="57"/>
      <c r="G28" s="15">
        <v>50000</v>
      </c>
      <c r="H28" s="3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s="8" customFormat="1" ht="15.75" thickBot="1" x14ac:dyDescent="0.3">
      <c r="A29" s="19"/>
      <c r="B29" s="83" t="s">
        <v>28</v>
      </c>
      <c r="C29" s="83"/>
      <c r="D29" s="84"/>
      <c r="E29" s="58">
        <f>[1]Итого!$E$28</f>
        <v>1213200</v>
      </c>
      <c r="F29" s="58"/>
      <c r="G29" s="20">
        <f>SUM(G19:G28)</f>
        <v>1545400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s="8" customFormat="1" ht="19.5" thickBot="1" x14ac:dyDescent="0.3">
      <c r="A30" s="73" t="s">
        <v>29</v>
      </c>
      <c r="B30" s="74"/>
      <c r="C30" s="74"/>
      <c r="D30" s="74"/>
      <c r="E30" s="74"/>
      <c r="F30" s="74"/>
      <c r="G30" s="7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s="8" customFormat="1" x14ac:dyDescent="0.25">
      <c r="A31" s="23" t="s">
        <v>30</v>
      </c>
      <c r="B31" s="75" t="s">
        <v>31</v>
      </c>
      <c r="C31" s="75"/>
      <c r="D31" s="75"/>
      <c r="E31" s="59">
        <v>40000</v>
      </c>
      <c r="F31" s="59"/>
      <c r="G31" s="24">
        <f>H31*I31</f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s="8" customFormat="1" x14ac:dyDescent="0.25">
      <c r="A32" s="25" t="s">
        <v>32</v>
      </c>
      <c r="B32" s="76" t="s">
        <v>33</v>
      </c>
      <c r="C32" s="76"/>
      <c r="D32" s="76"/>
      <c r="E32" s="60">
        <v>0</v>
      </c>
      <c r="F32" s="60"/>
      <c r="G32" s="26">
        <f>H31*2*5000</f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s="8" customFormat="1" x14ac:dyDescent="0.25">
      <c r="A33" s="25" t="s">
        <v>34</v>
      </c>
      <c r="B33" s="76" t="s">
        <v>35</v>
      </c>
      <c r="C33" s="76"/>
      <c r="D33" s="76"/>
      <c r="E33" s="60">
        <v>0</v>
      </c>
      <c r="F33" s="60"/>
      <c r="G33" s="26">
        <v>20000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s="8" customFormat="1" x14ac:dyDescent="0.25">
      <c r="A34" s="25" t="s">
        <v>36</v>
      </c>
      <c r="B34" s="76" t="s">
        <v>59</v>
      </c>
      <c r="C34" s="76"/>
      <c r="D34" s="76"/>
      <c r="E34" s="60">
        <v>27328</v>
      </c>
      <c r="F34" s="60"/>
      <c r="G34" s="26">
        <v>50000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s="8" customFormat="1" x14ac:dyDescent="0.25">
      <c r="A35" s="25" t="s">
        <v>37</v>
      </c>
      <c r="B35" s="76" t="s">
        <v>38</v>
      </c>
      <c r="C35" s="76"/>
      <c r="D35" s="76"/>
      <c r="E35" s="60">
        <v>0</v>
      </c>
      <c r="F35" s="60"/>
      <c r="G35" s="26">
        <v>100000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s="8" customFormat="1" ht="15.75" thickBot="1" x14ac:dyDescent="0.3">
      <c r="A36" s="27" t="s">
        <v>39</v>
      </c>
      <c r="B36" s="77" t="s">
        <v>40</v>
      </c>
      <c r="C36" s="77"/>
      <c r="D36" s="77"/>
      <c r="E36" s="61">
        <v>0</v>
      </c>
      <c r="F36" s="61"/>
      <c r="G36" s="28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s="8" customFormat="1" ht="15.75" thickBot="1" x14ac:dyDescent="0.3">
      <c r="A37" s="27" t="s">
        <v>57</v>
      </c>
      <c r="B37" s="77" t="s">
        <v>58</v>
      </c>
      <c r="C37" s="77"/>
      <c r="D37" s="77"/>
      <c r="E37" s="61">
        <v>0</v>
      </c>
      <c r="F37" s="61"/>
      <c r="G37" s="28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s="8" customFormat="1" ht="15.75" thickBot="1" x14ac:dyDescent="0.3">
      <c r="A38" s="27" t="s">
        <v>62</v>
      </c>
      <c r="B38" s="77" t="s">
        <v>63</v>
      </c>
      <c r="C38" s="77"/>
      <c r="D38" s="77"/>
      <c r="E38" s="61">
        <v>25000</v>
      </c>
      <c r="F38" s="61"/>
      <c r="G38" s="28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s="8" customFormat="1" ht="15.75" thickBot="1" x14ac:dyDescent="0.3">
      <c r="A39" s="27" t="s">
        <v>66</v>
      </c>
      <c r="B39" s="80" t="s">
        <v>67</v>
      </c>
      <c r="C39" s="81"/>
      <c r="D39" s="82"/>
      <c r="E39" s="62"/>
      <c r="F39" s="62"/>
      <c r="G39" s="15">
        <v>200000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s="8" customFormat="1" ht="15.75" thickBot="1" x14ac:dyDescent="0.3">
      <c r="A40" s="21"/>
      <c r="B40" s="78" t="s">
        <v>41</v>
      </c>
      <c r="C40" s="78"/>
      <c r="D40" s="79"/>
      <c r="E40" s="63">
        <f>[1]Итого!$M$38</f>
        <v>92328</v>
      </c>
      <c r="F40" s="63"/>
      <c r="G40" s="22">
        <f>SUM(G31:G39)</f>
        <v>370000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</row>
    <row r="41" spans="1:86" s="8" customFormat="1" ht="15.75" thickBot="1" x14ac:dyDescent="0.3">
      <c r="A41" s="29"/>
      <c r="G41" s="1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86" s="8" customFormat="1" ht="15.75" thickBot="1" x14ac:dyDescent="0.3">
      <c r="A42" s="30" t="s">
        <v>42</v>
      </c>
      <c r="B42" s="69" t="s">
        <v>43</v>
      </c>
      <c r="C42" s="70"/>
      <c r="D42" s="70"/>
      <c r="E42" s="31">
        <v>319560</v>
      </c>
      <c r="F42" s="31"/>
      <c r="G42" s="31">
        <f>G7*0.08+G21*0.18+G25*0.08+G26*0.08+G16*0.08</f>
        <v>81792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</row>
    <row r="43" spans="1:86" ht="15.75" thickBot="1" x14ac:dyDescent="0.3"/>
    <row r="44" spans="1:86" s="35" customFormat="1" ht="15.75" x14ac:dyDescent="0.25">
      <c r="A44" s="33"/>
      <c r="B44" s="71" t="s">
        <v>44</v>
      </c>
      <c r="C44" s="71"/>
      <c r="D44" s="72"/>
      <c r="E44" s="64">
        <f>[1]Итого!$M$42</f>
        <v>2320723.13</v>
      </c>
      <c r="F44" s="64"/>
      <c r="G44" s="65">
        <f>SUM(G42,G40,G29,G17)</f>
        <v>2922392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</row>
    <row r="45" spans="1:86" x14ac:dyDescent="0.25">
      <c r="D45">
        <v>130</v>
      </c>
    </row>
    <row r="46" spans="1:86" x14ac:dyDescent="0.25">
      <c r="D46" s="37" t="s">
        <v>61</v>
      </c>
      <c r="E46" s="37"/>
      <c r="F46" s="37"/>
      <c r="G46" s="38">
        <f>G44/12/D45</f>
        <v>1873.3282051282051</v>
      </c>
    </row>
    <row r="47" spans="1:86" x14ac:dyDescent="0.25">
      <c r="D47" s="39" t="str">
        <f>A6</f>
        <v>1. Обязательные платежи по содержанию ДНТ</v>
      </c>
      <c r="E47" s="50"/>
      <c r="F47" s="50"/>
      <c r="G47" s="40">
        <f>G17/12/D45</f>
        <v>593.07692307692309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</row>
    <row r="48" spans="1:86" x14ac:dyDescent="0.25">
      <c r="D48" s="41" t="str">
        <f>A18</f>
        <v>2 . ПЛАТЕЖИ ПО МИНИМАЛЬНОМУ ОБЕСПЕЧЕНИЮ ЖИЗНЕДЕЯТЕЛЬНОСТИ ПОСЁЛКА</v>
      </c>
      <c r="E48" s="51"/>
      <c r="F48" s="51"/>
      <c r="G48" s="42">
        <f>(G29+G42)/12/D45</f>
        <v>1043.071794871795</v>
      </c>
    </row>
    <row r="49" spans="4:7" x14ac:dyDescent="0.25">
      <c r="D49" s="43" t="str">
        <f>A30</f>
        <v>3. Инвестиционный блок</v>
      </c>
      <c r="E49" s="52"/>
      <c r="F49" s="52"/>
      <c r="G49" s="44">
        <f>G40/12/D45</f>
        <v>237.17948717948718</v>
      </c>
    </row>
  </sheetData>
  <mergeCells count="40">
    <mergeCell ref="B16:D16"/>
    <mergeCell ref="A1:G1"/>
    <mergeCell ref="A2:G2"/>
    <mergeCell ref="A3:G3"/>
    <mergeCell ref="B15:D15"/>
    <mergeCell ref="B5:D5"/>
    <mergeCell ref="A6:G6"/>
    <mergeCell ref="B7:D7"/>
    <mergeCell ref="B8:D8"/>
    <mergeCell ref="B9:D9"/>
    <mergeCell ref="B10:D10"/>
    <mergeCell ref="B11:D11"/>
    <mergeCell ref="B12:D12"/>
    <mergeCell ref="B13:D13"/>
    <mergeCell ref="B14:D14"/>
    <mergeCell ref="B29:D29"/>
    <mergeCell ref="A18:G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2:D42"/>
    <mergeCell ref="B44:D44"/>
    <mergeCell ref="A30:G30"/>
    <mergeCell ref="B31:D31"/>
    <mergeCell ref="B32:D32"/>
    <mergeCell ref="B33:D33"/>
    <mergeCell ref="B34:D34"/>
    <mergeCell ref="B37:D37"/>
    <mergeCell ref="B38:D38"/>
    <mergeCell ref="B35:D35"/>
    <mergeCell ref="B36:D36"/>
    <mergeCell ref="B40:D40"/>
    <mergeCell ref="B39:D3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hg</cp:lastModifiedBy>
  <dcterms:created xsi:type="dcterms:W3CDTF">2014-11-14T11:20:54Z</dcterms:created>
  <dcterms:modified xsi:type="dcterms:W3CDTF">2016-11-27T16:07:31Z</dcterms:modified>
</cp:coreProperties>
</file>